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akce 2017\EM_2017-14x_HZS Kylešovice\ROZPOČET 2020\ZADÁNÍ\Specialisti\"/>
    </mc:Choice>
  </mc:AlternateContent>
  <bookViews>
    <workbookView xWindow="-120" yWindow="-120" windowWidth="25440" windowHeight="15390" activeTab="3"/>
  </bookViews>
  <sheets>
    <sheet name="Pokyny pro vyplnění" sheetId="11" r:id="rId1"/>
    <sheet name="Stavba" sheetId="1" r:id="rId2"/>
    <sheet name="VzorPolozky" sheetId="10" state="hidden" r:id="rId3"/>
    <sheet name="01 ZT 01 ZT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ZT 01 ZT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ZT 01 ZT Pol'!$A$1:$X$131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2" i="12"/>
  <c r="I12" i="12"/>
  <c r="K12" i="12"/>
  <c r="O12" i="12"/>
  <c r="Q12" i="12"/>
  <c r="V12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1" i="12"/>
  <c r="K21" i="12"/>
  <c r="O21" i="12"/>
  <c r="V21" i="12"/>
  <c r="G22" i="12"/>
  <c r="M22" i="12" s="1"/>
  <c r="M21" i="12" s="1"/>
  <c r="I22" i="12"/>
  <c r="I21" i="12" s="1"/>
  <c r="K22" i="12"/>
  <c r="O22" i="12"/>
  <c r="Q22" i="12"/>
  <c r="Q21" i="12" s="1"/>
  <c r="V22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6" i="12"/>
  <c r="M86" i="12" s="1"/>
  <c r="I86" i="12"/>
  <c r="K86" i="12"/>
  <c r="K85" i="12" s="1"/>
  <c r="O86" i="12"/>
  <c r="Q86" i="12"/>
  <c r="V86" i="12"/>
  <c r="V85" i="12" s="1"/>
  <c r="G87" i="12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90" i="12"/>
  <c r="I90" i="12"/>
  <c r="I89" i="12" s="1"/>
  <c r="K90" i="12"/>
  <c r="M90" i="12"/>
  <c r="O90" i="12"/>
  <c r="Q90" i="12"/>
  <c r="Q89" i="12" s="1"/>
  <c r="V90" i="12"/>
  <c r="V89" i="12" s="1"/>
  <c r="G91" i="12"/>
  <c r="I91" i="12"/>
  <c r="K91" i="12"/>
  <c r="K89" i="12" s="1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O89" i="12" s="1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AE121" i="12"/>
  <c r="F40" i="1" s="1"/>
  <c r="I20" i="1"/>
  <c r="I19" i="1"/>
  <c r="I18" i="1"/>
  <c r="G85" i="12" l="1"/>
  <c r="I53" i="1" s="1"/>
  <c r="K24" i="12"/>
  <c r="Q24" i="12"/>
  <c r="I24" i="12"/>
  <c r="O24" i="12"/>
  <c r="V24" i="12"/>
  <c r="G24" i="12"/>
  <c r="I51" i="1" s="1"/>
  <c r="G8" i="12"/>
  <c r="I49" i="1" s="1"/>
  <c r="I16" i="1" s="1"/>
  <c r="G89" i="12"/>
  <c r="I54" i="1" s="1"/>
  <c r="M87" i="12"/>
  <c r="M85" i="12" s="1"/>
  <c r="Q85" i="12"/>
  <c r="I85" i="12"/>
  <c r="O85" i="12"/>
  <c r="F41" i="1"/>
  <c r="O50" i="12"/>
  <c r="V50" i="12"/>
  <c r="I50" i="12"/>
  <c r="F39" i="1"/>
  <c r="F42" i="1" s="1"/>
  <c r="G23" i="1" s="1"/>
  <c r="A23" i="1" s="1"/>
  <c r="Q50" i="12"/>
  <c r="K50" i="12"/>
  <c r="M50" i="12"/>
  <c r="M24" i="12"/>
  <c r="G50" i="12"/>
  <c r="I52" i="1" s="1"/>
  <c r="AF121" i="12"/>
  <c r="M91" i="12"/>
  <c r="M89" i="12" s="1"/>
  <c r="M12" i="12"/>
  <c r="M8" i="12" s="1"/>
  <c r="J28" i="1"/>
  <c r="J26" i="1"/>
  <c r="G38" i="1"/>
  <c r="F38" i="1"/>
  <c r="J23" i="1"/>
  <c r="J24" i="1"/>
  <c r="J25" i="1"/>
  <c r="J27" i="1"/>
  <c r="E24" i="1"/>
  <c r="E26" i="1"/>
  <c r="G121" i="12" l="1"/>
  <c r="G40" i="1"/>
  <c r="H40" i="1" s="1"/>
  <c r="I40" i="1" s="1"/>
  <c r="G41" i="1"/>
  <c r="H41" i="1" s="1"/>
  <c r="I41" i="1" s="1"/>
  <c r="G39" i="1"/>
  <c r="I17" i="1"/>
  <c r="I21" i="1" s="1"/>
  <c r="I55" i="1"/>
  <c r="G24" i="1"/>
  <c r="A24" i="1"/>
  <c r="G42" i="1" l="1"/>
  <c r="H39" i="1"/>
  <c r="H42" i="1" s="1"/>
  <c r="J54" i="1"/>
  <c r="J53" i="1"/>
  <c r="J49" i="1"/>
  <c r="J50" i="1"/>
  <c r="J51" i="1"/>
  <c r="J52" i="1"/>
  <c r="I39" i="1" l="1"/>
  <c r="I42" i="1" s="1"/>
  <c r="J39" i="1" s="1"/>
  <c r="J42" i="1" s="1"/>
  <c r="J55" i="1"/>
  <c r="G25" i="1"/>
  <c r="G28" i="1"/>
  <c r="J41" i="1" l="1"/>
  <c r="J40" i="1"/>
  <c r="A25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<sst xmlns="http://schemas.openxmlformats.org/spreadsheetml/2006/main" count="858" uniqueCount="333">
  <si>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</si>
  <si>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</si>
  <si>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</si>
  <si>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</si>
  <si>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</si>
  <si>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</si>
  <si>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</si>
  <si>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</si>
  <si>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</si>
  <si>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</si>
  <si>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</si>
  <si>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</si>
  <si>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</si>
  <si>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</si>
  <si>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</si>
  <si>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</si>
  <si>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</si>
  <si>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</si>
  <si>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</si>
  <si>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</si>
  <si>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</si>
  <si>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</si>
  <si>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</si>
  <si>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</si>
  <si>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</si>
  <si>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</si>
  <si>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</si>
  <si>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</si>
  <si>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</si>
  <si>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</si>
  <si>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</si>
  <si>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</si>
  <si>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</si>
  <si>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</si>
  <si>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</si>
  <si>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</si>
  <si>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</si>
  <si>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</si>
  <si>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</si>
  <si>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</si>
  <si>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</si>
  <si>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</si>
  <si>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</si>
  <si>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 ZT</t>
  </si>
  <si>
    <t>DPS</t>
  </si>
  <si>
    <t>ZDRAVOTECHNICKÉ INSTALACE</t>
  </si>
  <si>
    <t>Objekt:</t>
  </si>
  <si>
    <t>Rozpočet:</t>
  </si>
  <si>
    <t>2017/031</t>
  </si>
  <si>
    <t>NOVOSTAVBA HASIČ. ZBROJ, OPAVA KYLEŠ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</si>
  <si>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</si>
  <si>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</si>
  <si>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</si>
  <si>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</si>
  <si>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</si>
  <si>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</si>
  <si>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</si>
  <si>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</si>
  <si>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</si>
  <si>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721</t>
  </si>
  <si>
    <t>Vnitřní kanalizace</t>
  </si>
  <si>
    <t>722</t>
  </si>
  <si>
    <t>Vnitřní vodovod</t>
  </si>
  <si>
    <t>723a</t>
  </si>
  <si>
    <t>Vnitřní rozvod vzduchu</t>
  </si>
  <si>
    <t>725</t>
  </si>
  <si>
    <t>Zařizovací předměty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</si>
  <si>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</si>
  <si>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</si>
  <si>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</si>
  <si>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</si>
  <si>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</si>
  <si>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</si>
  <si>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</si>
  <si>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</si>
  <si>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</si>
  <si>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</si>
  <si>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</si>
  <si>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</si>
  <si>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</si>
  <si>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</si>
  <si>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</si>
  <si>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</si>
  <si>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</si>
  <si>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</si>
  <si>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</si>
  <si>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</si>
  <si>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</si>
  <si>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</si>
  <si>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</si>
  <si>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</si>
  <si>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</si>
  <si>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</si>
  <si>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</si>
  <si>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</si>
  <si>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</si>
  <si>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132201101</t>
  </si>
  <si>
    <t>Hloubení rýh šířky do 60 cm v hor.3 do 100 m3</t>
  </si>
  <si>
    <t>m3</t>
  </si>
  <si>
    <t>RTS 12/ II</t>
  </si>
  <si>
    <t>RTS 11/ I</t>
  </si>
  <si>
    <t>Práce</t>
  </si>
  <si>
    <t>POL1_1</t>
  </si>
  <si>
    <t>ležatá deště : 25*0,6*0,8</t>
  </si>
  <si>
    <t>VV</t>
  </si>
  <si>
    <t>ležatá splašky : 81*0,5*0,7</t>
  </si>
  <si>
    <t>162201102</t>
  </si>
  <si>
    <t>Vodorovné přemístění výkopku z hor.1-4 do 50 m</t>
  </si>
  <si>
    <t>RTS 19/ II</t>
  </si>
  <si>
    <t>162601102</t>
  </si>
  <si>
    <t>Vodorovné přemístění výkopku z hor.1-4 do 5000 m kapacita vozu 12 m3, nosnost 13,5 t</t>
  </si>
  <si>
    <t>RTS 18/ I</t>
  </si>
  <si>
    <t>40,35-18,45</t>
  </si>
  <si>
    <t>167101101</t>
  </si>
  <si>
    <t>Nakládání výkopku z hor.1-4 v množství do 100 m3</t>
  </si>
  <si>
    <t>174101101</t>
  </si>
  <si>
    <t>Zásyp jam, rýh, šachet se zhutněním</t>
  </si>
  <si>
    <t>40,35-21,9</t>
  </si>
  <si>
    <t>175101101</t>
  </si>
  <si>
    <t>Obsyp potrubí bez prohození sypaniny</t>
  </si>
  <si>
    <t>0,5*0,3*(25+15+26+40)</t>
  </si>
  <si>
    <t>58330999000</t>
  </si>
  <si>
    <t>Písek kopaný</t>
  </si>
  <si>
    <t>SPCM</t>
  </si>
  <si>
    <t>RTS 15/ II</t>
  </si>
  <si>
    <t>Specifikace</t>
  </si>
  <si>
    <t>POL3_1</t>
  </si>
  <si>
    <t>451572111</t>
  </si>
  <si>
    <t>Lože pod potrubí z kameniva těženého 0 - 4 mm</t>
  </si>
  <si>
    <t>0,5*0,1*(25+15+26+40)</t>
  </si>
  <si>
    <t>721174056</t>
  </si>
  <si>
    <t>Kanal potrubí PP dešťové HT DN 125</t>
  </si>
  <si>
    <t>m</t>
  </si>
  <si>
    <t>URS</t>
  </si>
  <si>
    <t>URS 12/ I</t>
  </si>
  <si>
    <t>POL1_7</t>
  </si>
  <si>
    <t>721176102</t>
  </si>
  <si>
    <t>Potrubí připojovací DN 40 x 1,8 mm</t>
  </si>
  <si>
    <t>721176103</t>
  </si>
  <si>
    <t>Potrubí připojovací DN 50 x 1,8 mm</t>
  </si>
  <si>
    <t>721176105</t>
  </si>
  <si>
    <t>Potrubí připojovací DN 100 x 2,7 mm</t>
  </si>
  <si>
    <t>721176114</t>
  </si>
  <si>
    <t>Potrubí  odpadní svislé DN 70 x 1,9 mm</t>
  </si>
  <si>
    <t>721176115</t>
  </si>
  <si>
    <t>Potrubí odpadní svislé DN 100 x 2,7 mm</t>
  </si>
  <si>
    <t>721176223</t>
  </si>
  <si>
    <t>Potrubí KG svodné (ležaté) v zemi DN 125 x 3,2 mm</t>
  </si>
  <si>
    <t>721176224</t>
  </si>
  <si>
    <t>Potrubí KG svodné (ležaté) v zemi DN 150 x 4,0 mm</t>
  </si>
  <si>
    <t>26+15</t>
  </si>
  <si>
    <t>721176225</t>
  </si>
  <si>
    <t>Potrubí KG svodné (ležaté) v zemi DN 200 x 4,9 mm</t>
  </si>
  <si>
    <t>721177134</t>
  </si>
  <si>
    <t>Potrubí  ležaté zavěšené DN 75 x 2,6 mm</t>
  </si>
  <si>
    <t>721177135</t>
  </si>
  <si>
    <t>Potrubí ležaté zavěšené DN110 x 3,4mm</t>
  </si>
  <si>
    <t>721194104</t>
  </si>
  <si>
    <t>Vyvedení odpadních výpustek D 40 x 1,8</t>
  </si>
  <si>
    <t>kus</t>
  </si>
  <si>
    <t>721194105</t>
  </si>
  <si>
    <t>Vyvedení odpadních výpustek D 50 x 1,8</t>
  </si>
  <si>
    <t>721194109</t>
  </si>
  <si>
    <t>Vyvedení odpadních výpustek D 110 x 2,3</t>
  </si>
  <si>
    <t>721211501</t>
  </si>
  <si>
    <t>Vpusť podlahová  d 75 mm</t>
  </si>
  <si>
    <t>721211502</t>
  </si>
  <si>
    <t>Vpusť podlahová  d 110 mm</t>
  </si>
  <si>
    <t>721213214</t>
  </si>
  <si>
    <t>Žlab odtokový ,ke zdi,pro dlažbu, dl. 800mm</t>
  </si>
  <si>
    <t>721273146</t>
  </si>
  <si>
    <t>Hlavice ventilační z PVC  DN 125/990</t>
  </si>
  <si>
    <t>721273150</t>
  </si>
  <si>
    <t>Hlavice ventilační přivětrávací</t>
  </si>
  <si>
    <t>721290123</t>
  </si>
  <si>
    <t>Zkouška těsnosti kanalizace kouřem DN 300</t>
  </si>
  <si>
    <t>998721101</t>
  </si>
  <si>
    <t>Přesun hmot pro vnitřní kanalizaci, výšky do 6 m</t>
  </si>
  <si>
    <t>t</t>
  </si>
  <si>
    <t>POL1_1001</t>
  </si>
  <si>
    <t>98451</t>
  </si>
  <si>
    <t>Vlastní</t>
  </si>
  <si>
    <t>Indiv</t>
  </si>
  <si>
    <t>HZS</t>
  </si>
  <si>
    <t>POL10_7</t>
  </si>
  <si>
    <t>pro ceký soubor vnitřní kanalizaci : 1</t>
  </si>
  <si>
    <t xml:space="preserve">drážky, výplně rýh, prostupy : </t>
  </si>
  <si>
    <t>722172311</t>
  </si>
  <si>
    <t>Potrubí z PPR  studená, D 20/2,8 mm</t>
  </si>
  <si>
    <t>722172312</t>
  </si>
  <si>
    <t>Potrubí z PPR , studená, D 25/3,5 mm</t>
  </si>
  <si>
    <t>722172313</t>
  </si>
  <si>
    <t>Potrubí z PPR, studená, D 32/4,4 mm</t>
  </si>
  <si>
    <t>722172314</t>
  </si>
  <si>
    <t>Potrubí z PPR , studená, D 40/5,5 mm</t>
  </si>
  <si>
    <t>722172316</t>
  </si>
  <si>
    <t>Potrubí z PPR , studená, D 63/8,6 mm</t>
  </si>
  <si>
    <t>722172330</t>
  </si>
  <si>
    <t>Potrubí z PPR , teplá, D 16/2,7 mm</t>
  </si>
  <si>
    <t>722172331</t>
  </si>
  <si>
    <t>Potrubí z PPR, teplá, D 20/3,4 mm</t>
  </si>
  <si>
    <t>722172332</t>
  </si>
  <si>
    <t>Potrubí z PPR  teplá, D 25/4,2 mm</t>
  </si>
  <si>
    <t>722181212</t>
  </si>
  <si>
    <t>Izolace návleková tl. stěny 9 mm vnitřní průměr 22 mm</t>
  </si>
  <si>
    <t>POL1_0</t>
  </si>
  <si>
    <t>Izolace návleková tl. stěny 9 mm vnitřní průměr 25 mm</t>
  </si>
  <si>
    <t>Izolace návlekovátl. stěny 9 mm vnitřní průměr 32 mm</t>
  </si>
  <si>
    <t>Izolace návleková  tl. stěny 9 mm vnitřní průměr 42 mm</t>
  </si>
  <si>
    <t>RTS 13/ I</t>
  </si>
  <si>
    <t>Izolace návleková  tl. stěny 9 mm vnitřní průměr 65 mm</t>
  </si>
  <si>
    <t>722181215</t>
  </si>
  <si>
    <t>Iizolace návleková  tl. stěny 25 mm vnitřní průměr 18 mm</t>
  </si>
  <si>
    <t>Iizolace návleková   tl. stěny 25 mm vnitřní průměr 22 mm</t>
  </si>
  <si>
    <t>722190402</t>
  </si>
  <si>
    <t>Vyvedení a upevnění výpustek DN 20</t>
  </si>
  <si>
    <t>722220111</t>
  </si>
  <si>
    <t>Nástěnky K 247,pro výtokový ventil G 1/2</t>
  </si>
  <si>
    <t>722220112</t>
  </si>
  <si>
    <t>Nástěnka K 247, pro výtokový ventil G 3/4</t>
  </si>
  <si>
    <t>722220121</t>
  </si>
  <si>
    <t>Nástěnka K 247, pro baterii G 1/2</t>
  </si>
  <si>
    <t>pár</t>
  </si>
  <si>
    <t>722221146</t>
  </si>
  <si>
    <t>Armatury s 1závitem - ventily výtokové kulové 1/2</t>
  </si>
  <si>
    <t>722224153</t>
  </si>
  <si>
    <t>Kulový kohout vypoušt. 3/4 - "</t>
  </si>
  <si>
    <t>722224154</t>
  </si>
  <si>
    <t>Kulový kohout vypoušt. 1"</t>
  </si>
  <si>
    <t>722224212</t>
  </si>
  <si>
    <t>Ventil mrazuvzdorný 2"</t>
  </si>
  <si>
    <t>722230102</t>
  </si>
  <si>
    <t>Ventil přímý G 3/4 2 závity</t>
  </si>
  <si>
    <t>722231073</t>
  </si>
  <si>
    <t>Ventil zpětný G3/4 PN10-110°C 2 záv</t>
  </si>
  <si>
    <t>722231142</t>
  </si>
  <si>
    <t>Ventil pojist roh G 3/4</t>
  </si>
  <si>
    <t>722236115</t>
  </si>
  <si>
    <t>Kohout kulový,vnitřní-vnitřní  DN 32</t>
  </si>
  <si>
    <t>RTS 15/ I</t>
  </si>
  <si>
    <t>722236116</t>
  </si>
  <si>
    <t>Kohout kulový,vnitřní-vnitřní  DN 40</t>
  </si>
  <si>
    <t>722280106</t>
  </si>
  <si>
    <t>Tlaková zkouška vodovodního potrubí DN 32</t>
  </si>
  <si>
    <t>722290234</t>
  </si>
  <si>
    <t>Proplach a dezinfekce vodovod.potrubí DN 80</t>
  </si>
  <si>
    <t>998713101</t>
  </si>
  <si>
    <t>Přesun hmot pro izolace tepelné, výšky do 6 m</t>
  </si>
  <si>
    <t>7223654</t>
  </si>
  <si>
    <t>pro celý soubor vodoinstalace : 1</t>
  </si>
  <si>
    <t xml:space="preserve">sekání drážek, výplně, prostupy : </t>
  </si>
  <si>
    <t>722172352</t>
  </si>
  <si>
    <t>Potrubí z PPR,  D 25/4,2 mm</t>
  </si>
  <si>
    <t>723190253</t>
  </si>
  <si>
    <t>Vyvedení a upevněníh výpustek DN 25</t>
  </si>
  <si>
    <t>723213224U00</t>
  </si>
  <si>
    <t>Kulový kohout PR 3/4"</t>
  </si>
  <si>
    <t>725014131</t>
  </si>
  <si>
    <t>725016105</t>
  </si>
  <si>
    <t>725017132</t>
  </si>
  <si>
    <t>725019101</t>
  </si>
  <si>
    <t>725111241</t>
  </si>
  <si>
    <t>725111264</t>
  </si>
  <si>
    <t>725112011</t>
  </si>
  <si>
    <t>RTS 14/ I</t>
  </si>
  <si>
    <t>725219503</t>
  </si>
  <si>
    <t>725241513</t>
  </si>
  <si>
    <t>725242312U00</t>
  </si>
  <si>
    <t>725312111</t>
  </si>
  <si>
    <t>725314290</t>
  </si>
  <si>
    <t>725530151</t>
  </si>
  <si>
    <t>Ventil pojistný T 1847</t>
  </si>
  <si>
    <t>725810405</t>
  </si>
  <si>
    <t>725811204</t>
  </si>
  <si>
    <t>Ventil výtok stěna pračka G 3/4</t>
  </si>
  <si>
    <t>725813112</t>
  </si>
  <si>
    <t>Ventil roh myčka G 3/4</t>
  </si>
  <si>
    <t>725822612</t>
  </si>
  <si>
    <t>725823134</t>
  </si>
  <si>
    <t>Baterie dřezová nástěnná</t>
  </si>
  <si>
    <t>725825114</t>
  </si>
  <si>
    <t>Baterie dřezová nástěnná ruční standardní</t>
  </si>
  <si>
    <t>725841333</t>
  </si>
  <si>
    <t>725849302</t>
  </si>
  <si>
    <t>Montáž držáku sprchy</t>
  </si>
  <si>
    <t>725851305</t>
  </si>
  <si>
    <t>Ventil odpad dřez G 6/4 -přepad + napoj myčky</t>
  </si>
  <si>
    <t>725860168</t>
  </si>
  <si>
    <t>Zápachová uzávěrka pro pisoáry HL430, DN 40,50</t>
  </si>
  <si>
    <t>725860184</t>
  </si>
  <si>
    <t>Sifon pračkový 406, DN 40/50 podomítkový, pochromovaný výtokový ventil 1/2 "</t>
  </si>
  <si>
    <t>725860213</t>
  </si>
  <si>
    <t>Sifon umyvadlový, DN 30, 40</t>
  </si>
  <si>
    <t>725980121</t>
  </si>
  <si>
    <t>Dvířka z plastu, 150 x 150 mm</t>
  </si>
  <si>
    <t>998725202</t>
  </si>
  <si>
    <t>Přesun hmot pro zařizovací předměty, výšky do 12 m</t>
  </si>
  <si>
    <t>POL1_1002</t>
  </si>
  <si>
    <t>5523070</t>
  </si>
  <si>
    <t>Dřez nerez  přip. ke zdivu</t>
  </si>
  <si>
    <t>POL3_7</t>
  </si>
  <si>
    <t>6429139</t>
  </si>
  <si>
    <t>Kryt na sifón  bílý polosloup</t>
  </si>
  <si>
    <t>SUM</t>
  </si>
  <si>
    <t>Poznámky uchazeče k zadání</t>
  </si>
  <si>
    <t>POPUZIV</t>
  </si>
  <si>
    <t>END</t>
  </si>
  <si>
    <t>ZPRAC: CÚ 2019/II</t>
  </si>
  <si>
    <t>ČÍSLO PŘÍLOHY:D1.01.4-02 | D1.01.4-03 | D1.01.4-04 |D1.01.4-05 | D1.01.4-06 | D1.01.4-07 |</t>
  </si>
  <si>
    <t>Zemní práce CPV 45332300-6</t>
  </si>
  <si>
    <t>Vnitřní kanalizace                                      CPV 45332300-6</t>
  </si>
  <si>
    <t>Vnitřní vodovod                                          CPV 45332200-5</t>
  </si>
  <si>
    <t>Vnitřní rozvod vzduchu                                                CPV 45331200-8</t>
  </si>
  <si>
    <t>Zařizovací předměty                                                     CPV 45332400-7</t>
  </si>
  <si>
    <t>ZDRAVOTECHNICKÉ INSTALACE (zpracováno v  CÚ 2019/II)</t>
  </si>
  <si>
    <t>Výměry pro rozpočet byly čerpány z projektové dokumentace část 1.4.1 ZT</t>
  </si>
  <si>
    <t>Pomocné zednické práce- kompletní dodávka a montáž</t>
  </si>
  <si>
    <t>Klozet závěsný  + sedátko, bílý včetně sedátka v bílé barvě - kompletní dodávka a montáž</t>
  </si>
  <si>
    <t>Pisoár ovládání automatické, bílý- kompletní dodávka a montáž</t>
  </si>
  <si>
    <t>Umyvadlo na šrouby  55 x 45 cm, bílé- kompletní dodávka a montáž</t>
  </si>
  <si>
    <t>Výlevka stojící  s plastovou mřížkou- kompletní dodávka a montáž</t>
  </si>
  <si>
    <t>Nádrž splachovací  vysokopolož.6 l, bílá- kompletní dodávka a montáž</t>
  </si>
  <si>
    <t>Nádrž splachovací vestavěná ovlád.zepředu- kompletní dodávka a montáž</t>
  </si>
  <si>
    <t>Souprava zvukizolační mezi klozet a stěnu- kompletní dodávka a montáž</t>
  </si>
  <si>
    <t>Montáž krytu sifonu umyvadel- kompletní dodávka a montáž</t>
  </si>
  <si>
    <t>Vanička sprch keram 900x900mm- kompletní dodávka a montáž</t>
  </si>
  <si>
    <t>Box sprchový čtvrtkruhový  900/900 mm- kompletní dodávka a montáž</t>
  </si>
  <si>
    <t>Mtž dřezu ostatní typ- kompletní dodávka a montáž</t>
  </si>
  <si>
    <t>Příslušenství k dřezu v kuchyňské sestavě- kompletní dodávka a montáž</t>
  </si>
  <si>
    <t>Závěs sprchový s držákem- kompletní dodávka a montáž</t>
  </si>
  <si>
    <t>Ventil rohový s přípoj. trubičkou TE 67 G 1/2- kompletní dodávka a montáž</t>
  </si>
  <si>
    <t>Baterie umyv stoj páka+výpusť- kompletní dodávka a montáž</t>
  </si>
  <si>
    <t>Baterie sprcha podom+pevná sprcha- kompletní dodávka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</si>
</sst>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wrapText="1" shrinkToFit="1"/>
    </xf>
    <xf numFmtId="0" fontId="0" fillId="0" borderId="6" xfId="0" applyBorder="1" applyAlignment="1">
      <alignment wrapText="1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1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</xf>
    <xf numFmtId="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</xf>
    <xf numFmtId="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0" fontId="5" fillId="0" borderId="18" xfId="0" applyFont="1" applyBorder="1" applyAlignment="1">
      <alignment vertical="center" wrapText="1" shrinkToFit="1"/>
    </xf>
    <xf numFmtId="1" fontId="1" fillId="0" borderId="6" xfId="0" applyNumberFormat="1" applyFont="1" applyBorder="1" applyAlignment="1">
      <alignment horizontal="right" indent="1"/>
    </xf>
    <xf numFmtId="0" fontId="18" fillId="0" borderId="42" xfId="0" applyFont="1" applyBorder="1" applyAlignment="1" applyProtection="1">
      <alignment horizontal="center" vertical="top" shrinkToFit="1"/>
    </xf>
    <xf numFmtId="49" fontId="18" fillId="0" borderId="42" xfId="0" applyNumberFormat="1" applyFont="1" applyBorder="1" applyAlignment="1" applyProtection="1">
      <alignment horizontal="left" vertical="top" wrapText="1"/>
    </xf>
    <xf numFmtId="49" fontId="18" fillId="0" borderId="45" xfId="0" applyNumberFormat="1" applyFont="1" applyBorder="1" applyAlignment="1" applyProtection="1">
      <alignment horizontal="left" vertical="top" wrapText="1"/>
    </xf>
    <xf numFmtId="0" fontId="18" fillId="0" borderId="45" xfId="0" applyFont="1" applyBorder="1" applyAlignment="1" applyProtection="1">
      <alignment horizontal="center"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48" t="s">
        <v>41</v>
      </c>
      <c r="B2" s="148"/>
      <c r="C2" s="148"/>
      <c r="D2" s="148"/>
      <c r="E2" s="148"/>
      <c r="F2" s="148"/>
      <c r="G2" s="14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186" t="s">
        <v>4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6" t="s">
        <v>24</v>
      </c>
      <c r="C2" s="77"/>
      <c r="D2" s="78" t="s">
        <v>48</v>
      </c>
      <c r="E2" s="192" t="s">
        <v>49</v>
      </c>
      <c r="F2" s="193"/>
      <c r="G2" s="193"/>
      <c r="H2" s="193"/>
      <c r="I2" s="193"/>
      <c r="J2" s="194"/>
      <c r="O2" s="1"/>
    </row>
    <row r="3" spans="1:15" ht="27" customHeight="1" x14ac:dyDescent="0.2">
      <c r="A3" s="2"/>
      <c r="B3" s="79" t="s">
        <v>46</v>
      </c>
      <c r="C3" s="77"/>
      <c r="D3" s="80" t="s">
        <v>43</v>
      </c>
      <c r="E3" s="195" t="s">
        <v>45</v>
      </c>
      <c r="F3" s="196"/>
      <c r="G3" s="196"/>
      <c r="H3" s="196"/>
      <c r="I3" s="196"/>
      <c r="J3" s="197"/>
    </row>
    <row r="4" spans="1:15" ht="23.25" customHeight="1" x14ac:dyDescent="0.2">
      <c r="A4" s="75">
        <v>435</v>
      </c>
      <c r="B4" s="81" t="s">
        <v>47</v>
      </c>
      <c r="C4" s="82"/>
      <c r="D4" s="83" t="s">
        <v>43</v>
      </c>
      <c r="E4" s="173" t="s">
        <v>44</v>
      </c>
      <c r="F4" s="174"/>
      <c r="G4" s="174"/>
      <c r="H4" s="174"/>
      <c r="I4" s="174"/>
      <c r="J4" s="175"/>
    </row>
    <row r="5" spans="1:15" ht="24" customHeight="1" x14ac:dyDescent="0.2">
      <c r="A5" s="2"/>
      <c r="B5" s="31" t="s">
        <v>23</v>
      </c>
      <c r="D5" s="178"/>
      <c r="E5" s="179"/>
      <c r="F5" s="179"/>
      <c r="G5" s="179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180"/>
      <c r="E6" s="181"/>
      <c r="F6" s="181"/>
      <c r="G6" s="181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182"/>
      <c r="F7" s="183"/>
      <c r="G7" s="18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9"/>
      <c r="E11" s="199"/>
      <c r="F11" s="199"/>
      <c r="G11" s="199"/>
      <c r="H11" s="18" t="s">
        <v>42</v>
      </c>
      <c r="I11" s="85"/>
      <c r="J11" s="8"/>
    </row>
    <row r="12" spans="1:15" ht="15.75" customHeight="1" x14ac:dyDescent="0.2">
      <c r="A12" s="2"/>
      <c r="B12" s="28"/>
      <c r="C12" s="54"/>
      <c r="D12" s="172"/>
      <c r="E12" s="172"/>
      <c r="F12" s="172"/>
      <c r="G12" s="172"/>
      <c r="H12" s="18" t="s">
        <v>36</v>
      </c>
      <c r="I12" s="85"/>
      <c r="J12" s="8"/>
    </row>
    <row r="13" spans="1:15" ht="15.75" customHeight="1" x14ac:dyDescent="0.2">
      <c r="A13" s="2"/>
      <c r="B13" s="29"/>
      <c r="C13" s="55"/>
      <c r="D13" s="84"/>
      <c r="E13" s="176"/>
      <c r="F13" s="177"/>
      <c r="G13" s="177"/>
      <c r="H13" s="19"/>
      <c r="I13" s="23"/>
      <c r="J13" s="34"/>
    </row>
    <row r="14" spans="1:15" ht="24" customHeight="1" x14ac:dyDescent="0.2">
      <c r="A14" s="2"/>
      <c r="B14" s="43" t="s">
        <v>22</v>
      </c>
      <c r="C14" s="57"/>
      <c r="D14" s="58"/>
      <c r="E14" s="59"/>
      <c r="F14" s="44"/>
      <c r="G14" s="285" t="s">
        <v>308</v>
      </c>
      <c r="H14" s="184"/>
      <c r="I14" s="44"/>
      <c r="J14" s="45"/>
    </row>
    <row r="15" spans="1:15" ht="32.25" customHeight="1" x14ac:dyDescent="0.2">
      <c r="A15" s="2"/>
      <c r="B15" s="35" t="s">
        <v>34</v>
      </c>
      <c r="C15" s="60"/>
      <c r="D15" s="53"/>
      <c r="E15" s="286" t="s">
        <v>307</v>
      </c>
      <c r="F15" s="198"/>
      <c r="G15" s="185"/>
      <c r="H15" s="185"/>
      <c r="I15" s="200" t="s">
        <v>31</v>
      </c>
      <c r="J15" s="201"/>
    </row>
    <row r="16" spans="1:15" ht="23.25" customHeight="1" x14ac:dyDescent="0.2">
      <c r="A16" s="138" t="s">
        <v>26</v>
      </c>
      <c r="B16" s="38" t="s">
        <v>26</v>
      </c>
      <c r="C16" s="61"/>
      <c r="D16" s="62"/>
      <c r="E16" s="161"/>
      <c r="F16" s="162"/>
      <c r="G16" s="161"/>
      <c r="H16" s="162"/>
      <c r="I16" s="161">
        <f>SUMIF(F49:F54,A16,I49:I54)+SUMIF(F49:F54,"PSU",I49:I54)</f>
        <v>0</v>
      </c>
      <c r="J16" s="163"/>
    </row>
    <row r="17" spans="1:10" ht="23.25" customHeight="1" x14ac:dyDescent="0.2">
      <c r="A17" s="138" t="s">
        <v>27</v>
      </c>
      <c r="B17" s="38" t="s">
        <v>27</v>
      </c>
      <c r="C17" s="61"/>
      <c r="D17" s="62"/>
      <c r="E17" s="161"/>
      <c r="F17" s="162"/>
      <c r="G17" s="161"/>
      <c r="H17" s="162"/>
      <c r="I17" s="161">
        <f>SUMIF(F49:F54,A17,I49:I54)</f>
        <v>0</v>
      </c>
      <c r="J17" s="163"/>
    </row>
    <row r="18" spans="1:10" ht="23.25" customHeight="1" x14ac:dyDescent="0.2">
      <c r="A18" s="138" t="s">
        <v>28</v>
      </c>
      <c r="B18" s="38" t="s">
        <v>28</v>
      </c>
      <c r="C18" s="61"/>
      <c r="D18" s="62"/>
      <c r="E18" s="161"/>
      <c r="F18" s="162"/>
      <c r="G18" s="161"/>
      <c r="H18" s="162"/>
      <c r="I18" s="161">
        <f>SUMIF(F49:F54,A18,I49:I54)</f>
        <v>0</v>
      </c>
      <c r="J18" s="163"/>
    </row>
    <row r="19" spans="1:10" ht="23.25" customHeight="1" x14ac:dyDescent="0.2">
      <c r="A19" s="138" t="s">
        <v>67</v>
      </c>
      <c r="B19" s="38" t="s">
        <v>29</v>
      </c>
      <c r="C19" s="61"/>
      <c r="D19" s="62"/>
      <c r="E19" s="161"/>
      <c r="F19" s="162"/>
      <c r="G19" s="161"/>
      <c r="H19" s="162"/>
      <c r="I19" s="161">
        <f>SUMIF(F49:F54,A19,I49:I54)</f>
        <v>0</v>
      </c>
      <c r="J19" s="163"/>
    </row>
    <row r="20" spans="1:10" ht="23.25" customHeight="1" x14ac:dyDescent="0.2">
      <c r="A20" s="138" t="s">
        <v>68</v>
      </c>
      <c r="B20" s="38" t="s">
        <v>30</v>
      </c>
      <c r="C20" s="61"/>
      <c r="D20" s="62"/>
      <c r="E20" s="161"/>
      <c r="F20" s="162"/>
      <c r="G20" s="161"/>
      <c r="H20" s="162"/>
      <c r="I20" s="161">
        <f>SUMIF(F49:F54,A20,I49:I54)</f>
        <v>0</v>
      </c>
      <c r="J20" s="163"/>
    </row>
    <row r="21" spans="1:10" ht="23.25" customHeight="1" x14ac:dyDescent="0.2">
      <c r="A21" s="2"/>
      <c r="B21" s="47" t="s">
        <v>31</v>
      </c>
      <c r="C21" s="63"/>
      <c r="D21" s="64"/>
      <c r="E21" s="164"/>
      <c r="F21" s="202"/>
      <c r="G21" s="164"/>
      <c r="H21" s="202"/>
      <c r="I21" s="164">
        <f>SUM(I16:J20)</f>
        <v>0</v>
      </c>
      <c r="J21" s="165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15</v>
      </c>
      <c r="F23" s="39" t="s">
        <v>0</v>
      </c>
      <c r="G23" s="159">
        <f>ZakladDPHSniVypocet</f>
        <v>0</v>
      </c>
      <c r="H23" s="160"/>
      <c r="I23" s="16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15</v>
      </c>
      <c r="F24" s="39" t="s">
        <v>0</v>
      </c>
      <c r="G24" s="157">
        <f>A23</f>
        <v>0</v>
      </c>
      <c r="H24" s="158"/>
      <c r="I24" s="15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159">
        <f>ZakladDPHZaklVypocet</f>
        <v>0</v>
      </c>
      <c r="H25" s="160"/>
      <c r="I25" s="16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3"/>
      <c r="E26" s="68">
        <f>SazbaDPH2</f>
        <v>21</v>
      </c>
      <c r="F26" s="30" t="s">
        <v>0</v>
      </c>
      <c r="G26" s="189">
        <f>A25</f>
        <v>0</v>
      </c>
      <c r="H26" s="190"/>
      <c r="I26" s="19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191">
        <f>CenaCelkem-(ZakladDPHSni+DPHSni+ZakladDPHZakl+DPHZakl)</f>
        <v>0</v>
      </c>
      <c r="H27" s="191"/>
      <c r="I27" s="19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167">
        <f>ZakladDPHSniVypocet+ZakladDPHZaklVypocet</f>
        <v>0</v>
      </c>
      <c r="H28" s="167"/>
      <c r="I28" s="167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166">
        <f>A27</f>
        <v>0</v>
      </c>
      <c r="H29" s="166"/>
      <c r="I29" s="166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168"/>
      <c r="E34" s="169"/>
      <c r="G34" s="170"/>
      <c r="H34" s="171"/>
      <c r="I34" s="171"/>
      <c r="J34" s="25"/>
    </row>
    <row r="35" spans="1:10" ht="12.75" customHeight="1" x14ac:dyDescent="0.2">
      <c r="A35" s="2"/>
      <c r="B35" s="2"/>
      <c r="D35" s="156" t="s">
        <v>2</v>
      </c>
      <c r="E35" s="156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151"/>
      <c r="D39" s="151"/>
      <c r="E39" s="151"/>
      <c r="F39" s="99">
        <f>'01 ZT 01 ZT Pol'!AE121</f>
        <v>0</v>
      </c>
      <c r="G39" s="100">
        <f>'01 ZT 01 ZT Pol'!AF121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152" t="s">
        <v>45</v>
      </c>
      <c r="D40" s="152"/>
      <c r="E40" s="152"/>
      <c r="F40" s="104">
        <f>'01 ZT 01 ZT Pol'!AE121</f>
        <v>0</v>
      </c>
      <c r="G40" s="105">
        <f>'01 ZT 01 ZT Pol'!AF121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151" t="s">
        <v>44</v>
      </c>
      <c r="D41" s="151"/>
      <c r="E41" s="151"/>
      <c r="F41" s="108">
        <f>'01 ZT 01 ZT Pol'!AE121</f>
        <v>0</v>
      </c>
      <c r="G41" s="101">
        <f>'01 ZT 01 ZT Pol'!AF121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53" t="s">
        <v>51</v>
      </c>
      <c r="C42" s="154"/>
      <c r="D42" s="154"/>
      <c r="E42" s="155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55</v>
      </c>
      <c r="C49" s="149" t="s">
        <v>309</v>
      </c>
      <c r="D49" s="150"/>
      <c r="E49" s="150"/>
      <c r="F49" s="134" t="s">
        <v>26</v>
      </c>
      <c r="G49" s="135"/>
      <c r="H49" s="135"/>
      <c r="I49" s="135">
        <f>'01 ZT 01 ZT Pol'!G8</f>
        <v>0</v>
      </c>
      <c r="J49" s="132" t="str">
        <f>IF(I55=0,"",I49/I55*100)</f>
        <v/>
      </c>
    </row>
    <row r="50" spans="1:10" ht="36.75" customHeight="1" x14ac:dyDescent="0.2">
      <c r="A50" s="123"/>
      <c r="B50" s="128" t="s">
        <v>57</v>
      </c>
      <c r="C50" s="149" t="s">
        <v>309</v>
      </c>
      <c r="D50" s="150"/>
      <c r="E50" s="150"/>
      <c r="F50" s="134" t="s">
        <v>26</v>
      </c>
      <c r="G50" s="135"/>
      <c r="H50" s="135"/>
      <c r="I50" s="135">
        <f>'01 ZT 01 ZT Pol'!G21</f>
        <v>0</v>
      </c>
      <c r="J50" s="132" t="str">
        <f>IF(I55=0,"",I50/I55*100)</f>
        <v/>
      </c>
    </row>
    <row r="51" spans="1:10" ht="36.75" customHeight="1" x14ac:dyDescent="0.2">
      <c r="A51" s="123"/>
      <c r="B51" s="128" t="s">
        <v>59</v>
      </c>
      <c r="C51" s="149" t="s">
        <v>310</v>
      </c>
      <c r="D51" s="150"/>
      <c r="E51" s="150"/>
      <c r="F51" s="134" t="s">
        <v>27</v>
      </c>
      <c r="G51" s="135"/>
      <c r="H51" s="135"/>
      <c r="I51" s="135">
        <f>'01 ZT 01 ZT Pol'!G24</f>
        <v>0</v>
      </c>
      <c r="J51" s="132" t="str">
        <f>IF(I55=0,"",I51/I55*100)</f>
        <v/>
      </c>
    </row>
    <row r="52" spans="1:10" ht="36.75" customHeight="1" x14ac:dyDescent="0.2">
      <c r="A52" s="123"/>
      <c r="B52" s="128" t="s">
        <v>61</v>
      </c>
      <c r="C52" s="149" t="s">
        <v>311</v>
      </c>
      <c r="D52" s="150"/>
      <c r="E52" s="150"/>
      <c r="F52" s="134" t="s">
        <v>27</v>
      </c>
      <c r="G52" s="135"/>
      <c r="H52" s="135"/>
      <c r="I52" s="135">
        <f>'01 ZT 01 ZT Pol'!G50</f>
        <v>0</v>
      </c>
      <c r="J52" s="132" t="str">
        <f>IF(I55=0,"",I52/I55*100)</f>
        <v/>
      </c>
    </row>
    <row r="53" spans="1:10" ht="36.75" customHeight="1" x14ac:dyDescent="0.2">
      <c r="A53" s="123"/>
      <c r="B53" s="128" t="s">
        <v>63</v>
      </c>
      <c r="C53" s="149" t="s">
        <v>312</v>
      </c>
      <c r="D53" s="150"/>
      <c r="E53" s="150"/>
      <c r="F53" s="134" t="s">
        <v>27</v>
      </c>
      <c r="G53" s="135"/>
      <c r="H53" s="135"/>
      <c r="I53" s="135">
        <f>'01 ZT 01 ZT Pol'!G85</f>
        <v>0</v>
      </c>
      <c r="J53" s="132" t="str">
        <f>IF(I55=0,"",I53/I55*100)</f>
        <v/>
      </c>
    </row>
    <row r="54" spans="1:10" ht="36.75" customHeight="1" x14ac:dyDescent="0.2">
      <c r="A54" s="123"/>
      <c r="B54" s="128" t="s">
        <v>65</v>
      </c>
      <c r="C54" s="149" t="s">
        <v>313</v>
      </c>
      <c r="D54" s="150"/>
      <c r="E54" s="150"/>
      <c r="F54" s="134" t="s">
        <v>27</v>
      </c>
      <c r="G54" s="135"/>
      <c r="H54" s="135"/>
      <c r="I54" s="135">
        <f>'01 ZT 01 ZT Pol'!G89</f>
        <v>0</v>
      </c>
      <c r="J54" s="132" t="str">
        <f>IF(I55=0,"",I54/I55*100)</f>
        <v/>
      </c>
    </row>
    <row r="55" spans="1:10" ht="25.5" customHeight="1" x14ac:dyDescent="0.2">
      <c r="A55" s="124"/>
      <c r="B55" s="129" t="s">
        <v>1</v>
      </c>
      <c r="C55" s="130"/>
      <c r="D55" s="131"/>
      <c r="E55" s="131"/>
      <c r="F55" s="136"/>
      <c r="G55" s="137"/>
      <c r="H55" s="137"/>
      <c r="I55" s="137">
        <f>SUM(I49:I54)</f>
        <v>0</v>
      </c>
      <c r="J55" s="133">
        <f>SUM(J49:J54)</f>
        <v>0</v>
      </c>
    </row>
    <row r="56" spans="1:10" x14ac:dyDescent="0.2">
      <c r="F56" s="86"/>
      <c r="G56" s="86"/>
      <c r="H56" s="86"/>
      <c r="I56" s="86"/>
      <c r="J56" s="87"/>
    </row>
    <row r="57" spans="1:10" x14ac:dyDescent="0.2">
      <c r="F57" s="86"/>
      <c r="G57" s="86"/>
      <c r="H57" s="86"/>
      <c r="I57" s="86"/>
      <c r="J57" s="87"/>
    </row>
    <row r="58" spans="1:10" x14ac:dyDescent="0.2">
      <c r="F58" s="86"/>
      <c r="G58" s="86"/>
      <c r="H58" s="86"/>
      <c r="I58" s="86"/>
      <c r="J58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G14:H1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03" t="s">
        <v>7</v>
      </c>
      <c r="B1" s="203"/>
      <c r="C1" s="204"/>
      <c r="D1" s="203"/>
      <c r="E1" s="203"/>
      <c r="F1" s="203"/>
      <c r="G1" s="203"/>
    </row>
    <row r="2" spans="1:7" ht="24.95" customHeight="1" x14ac:dyDescent="0.2">
      <c r="A2" s="49" t="s">
        <v>8</v>
      </c>
      <c r="B2" s="48"/>
      <c r="C2" s="205"/>
      <c r="D2" s="205"/>
      <c r="E2" s="205"/>
      <c r="F2" s="205"/>
      <c r="G2" s="206"/>
    </row>
    <row r="3" spans="1:7" ht="24.95" customHeight="1" x14ac:dyDescent="0.2">
      <c r="A3" s="49" t="s">
        <v>9</v>
      </c>
      <c r="B3" s="48"/>
      <c r="C3" s="205"/>
      <c r="D3" s="205"/>
      <c r="E3" s="205"/>
      <c r="F3" s="205"/>
      <c r="G3" s="206"/>
    </row>
    <row r="4" spans="1:7" ht="24.95" customHeight="1" x14ac:dyDescent="0.2">
      <c r="A4" s="49" t="s">
        <v>10</v>
      </c>
      <c r="B4" s="48"/>
      <c r="C4" s="205"/>
      <c r="D4" s="205"/>
      <c r="E4" s="205"/>
      <c r="F4" s="205"/>
      <c r="G4" s="20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Normal="100" workbookViewId="0">
      <pane ySplit="7" topLeftCell="A74" activePane="bottomLeft" state="frozen"/>
      <selection pane="bottomLeft" activeCell="E80" sqref="E80:F80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1" t="s">
        <v>7</v>
      </c>
      <c r="B1" s="221"/>
      <c r="C1" s="221"/>
      <c r="D1" s="221"/>
      <c r="E1" s="221"/>
      <c r="F1" s="221"/>
      <c r="G1" s="221"/>
      <c r="H1" s="222"/>
      <c r="I1" s="222"/>
      <c r="J1" s="222"/>
      <c r="K1" s="222"/>
      <c r="L1" s="222"/>
      <c r="M1" s="222"/>
      <c r="N1" s="222"/>
      <c r="O1" s="222"/>
      <c r="P1" s="222"/>
      <c r="Q1" s="222"/>
      <c r="AG1" t="s">
        <v>69</v>
      </c>
    </row>
    <row r="2" spans="1:60" ht="24.95" customHeight="1" x14ac:dyDescent="0.2">
      <c r="A2" s="223" t="s">
        <v>8</v>
      </c>
      <c r="B2" s="224" t="s">
        <v>48</v>
      </c>
      <c r="C2" s="225" t="s">
        <v>49</v>
      </c>
      <c r="D2" s="226"/>
      <c r="E2" s="226"/>
      <c r="F2" s="226"/>
      <c r="G2" s="227"/>
      <c r="H2" s="222"/>
      <c r="I2" s="222"/>
      <c r="J2" s="222"/>
      <c r="K2" s="222"/>
      <c r="L2" s="222"/>
      <c r="M2" s="228" t="s">
        <v>315</v>
      </c>
      <c r="N2" s="229"/>
      <c r="O2" s="229"/>
      <c r="P2" s="229"/>
      <c r="Q2" s="229"/>
      <c r="AG2" t="s">
        <v>70</v>
      </c>
    </row>
    <row r="3" spans="1:60" ht="24.95" customHeight="1" x14ac:dyDescent="0.2">
      <c r="A3" s="223" t="s">
        <v>9</v>
      </c>
      <c r="B3" s="224" t="s">
        <v>43</v>
      </c>
      <c r="C3" s="225" t="s">
        <v>314</v>
      </c>
      <c r="D3" s="226"/>
      <c r="E3" s="226"/>
      <c r="F3" s="226"/>
      <c r="G3" s="227"/>
      <c r="H3" s="222"/>
      <c r="I3" s="222"/>
      <c r="J3" s="222"/>
      <c r="K3" s="222"/>
      <c r="L3" s="222"/>
      <c r="M3" s="228" t="s">
        <v>308</v>
      </c>
      <c r="N3" s="229"/>
      <c r="O3" s="229"/>
      <c r="P3" s="229"/>
      <c r="Q3" s="229"/>
      <c r="AC3" s="121" t="s">
        <v>70</v>
      </c>
      <c r="AG3" t="s">
        <v>71</v>
      </c>
    </row>
    <row r="4" spans="1:60" ht="24.95" customHeight="1" x14ac:dyDescent="0.2">
      <c r="A4" s="230" t="s">
        <v>10</v>
      </c>
      <c r="B4" s="231" t="s">
        <v>43</v>
      </c>
      <c r="C4" s="232" t="s">
        <v>44</v>
      </c>
      <c r="D4" s="233"/>
      <c r="E4" s="233"/>
      <c r="F4" s="233"/>
      <c r="G4" s="234"/>
      <c r="H4" s="222"/>
      <c r="I4" s="222"/>
      <c r="J4" s="222"/>
      <c r="K4" s="222"/>
      <c r="L4" s="222"/>
      <c r="M4" s="222"/>
      <c r="N4" s="222"/>
      <c r="O4" s="222"/>
      <c r="P4" s="222"/>
      <c r="Q4" s="222"/>
      <c r="AG4" t="s">
        <v>72</v>
      </c>
    </row>
    <row r="5" spans="1:60" x14ac:dyDescent="0.2">
      <c r="A5" s="222"/>
      <c r="B5" s="235"/>
      <c r="C5" s="235"/>
      <c r="D5" s="236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</row>
    <row r="6" spans="1:60" ht="38.25" x14ac:dyDescent="0.2">
      <c r="A6" s="237" t="s">
        <v>73</v>
      </c>
      <c r="B6" s="238" t="s">
        <v>74</v>
      </c>
      <c r="C6" s="238" t="s">
        <v>75</v>
      </c>
      <c r="D6" s="239" t="s">
        <v>76</v>
      </c>
      <c r="E6" s="237" t="s">
        <v>77</v>
      </c>
      <c r="F6" s="240" t="s">
        <v>78</v>
      </c>
      <c r="G6" s="237" t="s">
        <v>31</v>
      </c>
      <c r="H6" s="241" t="s">
        <v>32</v>
      </c>
      <c r="I6" s="241" t="s">
        <v>79</v>
      </c>
      <c r="J6" s="241" t="s">
        <v>33</v>
      </c>
      <c r="K6" s="241" t="s">
        <v>80</v>
      </c>
      <c r="L6" s="241" t="s">
        <v>81</v>
      </c>
      <c r="M6" s="241" t="s">
        <v>82</v>
      </c>
      <c r="N6" s="241" t="s">
        <v>83</v>
      </c>
      <c r="O6" s="241" t="s">
        <v>84</v>
      </c>
      <c r="P6" s="241" t="s">
        <v>85</v>
      </c>
      <c r="Q6" s="241" t="s">
        <v>86</v>
      </c>
      <c r="R6" s="139" t="s">
        <v>87</v>
      </c>
      <c r="S6" s="139" t="s">
        <v>88</v>
      </c>
      <c r="T6" s="139" t="s">
        <v>89</v>
      </c>
      <c r="U6" s="139" t="s">
        <v>90</v>
      </c>
      <c r="V6" s="139" t="s">
        <v>91</v>
      </c>
      <c r="W6" s="139" t="s">
        <v>92</v>
      </c>
      <c r="X6" s="139" t="s">
        <v>93</v>
      </c>
    </row>
    <row r="7" spans="1:60" hidden="1" x14ac:dyDescent="0.2">
      <c r="A7" s="242"/>
      <c r="B7" s="243"/>
      <c r="C7" s="243"/>
      <c r="D7" s="244"/>
      <c r="E7" s="245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141"/>
      <c r="S7" s="141"/>
      <c r="T7" s="141"/>
      <c r="U7" s="141"/>
      <c r="V7" s="141"/>
      <c r="W7" s="141"/>
      <c r="X7" s="141"/>
    </row>
    <row r="8" spans="1:60" x14ac:dyDescent="0.2">
      <c r="A8" s="247" t="s">
        <v>94</v>
      </c>
      <c r="B8" s="248" t="s">
        <v>55</v>
      </c>
      <c r="C8" s="249" t="s">
        <v>56</v>
      </c>
      <c r="D8" s="250"/>
      <c r="E8" s="251"/>
      <c r="F8" s="252"/>
      <c r="G8" s="252">
        <f>SUMIF(AG9:AG20,"&lt;&gt;NOR",G9:G20)</f>
        <v>0</v>
      </c>
      <c r="H8" s="252"/>
      <c r="I8" s="252">
        <f>SUM(I9:I20)</f>
        <v>0</v>
      </c>
      <c r="J8" s="252"/>
      <c r="K8" s="252">
        <f>SUM(K9:K20)</f>
        <v>0</v>
      </c>
      <c r="L8" s="252"/>
      <c r="M8" s="252">
        <f>SUM(M9:M20)</f>
        <v>0</v>
      </c>
      <c r="N8" s="252"/>
      <c r="O8" s="252">
        <f>SUM(O9:O20)</f>
        <v>26.72</v>
      </c>
      <c r="P8" s="252"/>
      <c r="Q8" s="253">
        <f>SUM(Q9:Q20)</f>
        <v>0</v>
      </c>
      <c r="R8" s="143"/>
      <c r="S8" s="143"/>
      <c r="T8" s="143"/>
      <c r="U8" s="143"/>
      <c r="V8" s="143">
        <f>SUM(V9:V20)</f>
        <v>0</v>
      </c>
      <c r="W8" s="143"/>
      <c r="X8" s="143"/>
      <c r="AG8" t="s">
        <v>95</v>
      </c>
    </row>
    <row r="9" spans="1:60" outlineLevel="1" x14ac:dyDescent="0.2">
      <c r="A9" s="254">
        <v>1</v>
      </c>
      <c r="B9" s="255" t="s">
        <v>96</v>
      </c>
      <c r="C9" s="256" t="s">
        <v>97</v>
      </c>
      <c r="D9" s="257" t="s">
        <v>98</v>
      </c>
      <c r="E9" s="258">
        <v>40.35</v>
      </c>
      <c r="F9" s="144"/>
      <c r="G9" s="260">
        <f>ROUND(E9*F9,2)</f>
        <v>0</v>
      </c>
      <c r="H9" s="259"/>
      <c r="I9" s="260">
        <f>ROUND(E9*H9,2)</f>
        <v>0</v>
      </c>
      <c r="J9" s="259"/>
      <c r="K9" s="260">
        <f>ROUND(E9*J9,2)</f>
        <v>0</v>
      </c>
      <c r="L9" s="260">
        <v>21</v>
      </c>
      <c r="M9" s="260">
        <f>G9*(1+L9/100)</f>
        <v>0</v>
      </c>
      <c r="N9" s="260">
        <v>0</v>
      </c>
      <c r="O9" s="260">
        <f>ROUND(E9*N9,2)</f>
        <v>0</v>
      </c>
      <c r="P9" s="260">
        <v>0</v>
      </c>
      <c r="Q9" s="261">
        <f>ROUND(E9*P9,2)</f>
        <v>0</v>
      </c>
      <c r="R9" s="142"/>
      <c r="S9" s="142" t="s">
        <v>99</v>
      </c>
      <c r="T9" s="142" t="s">
        <v>100</v>
      </c>
      <c r="U9" s="142">
        <v>0</v>
      </c>
      <c r="V9" s="142">
        <f>ROUND(E9*U9,2)</f>
        <v>0</v>
      </c>
      <c r="W9" s="142"/>
      <c r="X9" s="142" t="s">
        <v>101</v>
      </c>
      <c r="Y9" s="140"/>
      <c r="Z9" s="140"/>
      <c r="AA9" s="140"/>
      <c r="AB9" s="140"/>
      <c r="AC9" s="140"/>
      <c r="AD9" s="140"/>
      <c r="AE9" s="140"/>
      <c r="AF9" s="140"/>
      <c r="AG9" s="140" t="s">
        <v>102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262"/>
      <c r="B10" s="263"/>
      <c r="C10" s="264" t="s">
        <v>103</v>
      </c>
      <c r="D10" s="265"/>
      <c r="E10" s="266">
        <v>12</v>
      </c>
      <c r="F10" s="283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142"/>
      <c r="S10" s="142"/>
      <c r="T10" s="142"/>
      <c r="U10" s="142"/>
      <c r="V10" s="142"/>
      <c r="W10" s="142"/>
      <c r="X10" s="142"/>
      <c r="Y10" s="140"/>
      <c r="Z10" s="140"/>
      <c r="AA10" s="140"/>
      <c r="AB10" s="140"/>
      <c r="AC10" s="140"/>
      <c r="AD10" s="140"/>
      <c r="AE10" s="140"/>
      <c r="AF10" s="140"/>
      <c r="AG10" s="140" t="s">
        <v>104</v>
      </c>
      <c r="AH10" s="140">
        <v>0</v>
      </c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262"/>
      <c r="B11" s="263"/>
      <c r="C11" s="264" t="s">
        <v>105</v>
      </c>
      <c r="D11" s="265"/>
      <c r="E11" s="266">
        <v>28.35</v>
      </c>
      <c r="F11" s="283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142"/>
      <c r="S11" s="142"/>
      <c r="T11" s="142"/>
      <c r="U11" s="142"/>
      <c r="V11" s="142"/>
      <c r="W11" s="142"/>
      <c r="X11" s="142"/>
      <c r="Y11" s="140"/>
      <c r="Z11" s="140"/>
      <c r="AA11" s="140"/>
      <c r="AB11" s="140"/>
      <c r="AC11" s="140"/>
      <c r="AD11" s="140"/>
      <c r="AE11" s="140"/>
      <c r="AF11" s="140"/>
      <c r="AG11" s="140" t="s">
        <v>104</v>
      </c>
      <c r="AH11" s="140">
        <v>0</v>
      </c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268">
        <v>2</v>
      </c>
      <c r="B12" s="269" t="s">
        <v>106</v>
      </c>
      <c r="C12" s="270" t="s">
        <v>107</v>
      </c>
      <c r="D12" s="271" t="s">
        <v>98</v>
      </c>
      <c r="E12" s="272">
        <v>40.35</v>
      </c>
      <c r="F12" s="145"/>
      <c r="G12" s="274">
        <f>ROUND(E12*F12,2)</f>
        <v>0</v>
      </c>
      <c r="H12" s="273"/>
      <c r="I12" s="274">
        <f>ROUND(E12*H12,2)</f>
        <v>0</v>
      </c>
      <c r="J12" s="273"/>
      <c r="K12" s="274">
        <f>ROUND(E12*J12,2)</f>
        <v>0</v>
      </c>
      <c r="L12" s="274">
        <v>21</v>
      </c>
      <c r="M12" s="274">
        <f>G12*(1+L12/100)</f>
        <v>0</v>
      </c>
      <c r="N12" s="274">
        <v>0</v>
      </c>
      <c r="O12" s="274">
        <f>ROUND(E12*N12,2)</f>
        <v>0</v>
      </c>
      <c r="P12" s="274">
        <v>0</v>
      </c>
      <c r="Q12" s="275">
        <f>ROUND(E12*P12,2)</f>
        <v>0</v>
      </c>
      <c r="R12" s="142"/>
      <c r="S12" s="142" t="s">
        <v>108</v>
      </c>
      <c r="T12" s="142" t="s">
        <v>108</v>
      </c>
      <c r="U12" s="142">
        <v>0</v>
      </c>
      <c r="V12" s="142">
        <f>ROUND(E12*U12,2)</f>
        <v>0</v>
      </c>
      <c r="W12" s="142"/>
      <c r="X12" s="142" t="s">
        <v>101</v>
      </c>
      <c r="Y12" s="140"/>
      <c r="Z12" s="140"/>
      <c r="AA12" s="140"/>
      <c r="AB12" s="140"/>
      <c r="AC12" s="140"/>
      <c r="AD12" s="140"/>
      <c r="AE12" s="140"/>
      <c r="AF12" s="140"/>
      <c r="AG12" s="140" t="s">
        <v>102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254">
        <v>3</v>
      </c>
      <c r="B13" s="255" t="s">
        <v>109</v>
      </c>
      <c r="C13" s="256" t="s">
        <v>110</v>
      </c>
      <c r="D13" s="257" t="s">
        <v>98</v>
      </c>
      <c r="E13" s="258">
        <v>21.9</v>
      </c>
      <c r="F13" s="144"/>
      <c r="G13" s="260">
        <f>ROUND(E13*F13,2)</f>
        <v>0</v>
      </c>
      <c r="H13" s="259"/>
      <c r="I13" s="260">
        <f>ROUND(E13*H13,2)</f>
        <v>0</v>
      </c>
      <c r="J13" s="259"/>
      <c r="K13" s="260">
        <f>ROUND(E13*J13,2)</f>
        <v>0</v>
      </c>
      <c r="L13" s="260">
        <v>21</v>
      </c>
      <c r="M13" s="260">
        <f>G13*(1+L13/100)</f>
        <v>0</v>
      </c>
      <c r="N13" s="260">
        <v>0</v>
      </c>
      <c r="O13" s="260">
        <f>ROUND(E13*N13,2)</f>
        <v>0</v>
      </c>
      <c r="P13" s="260">
        <v>0</v>
      </c>
      <c r="Q13" s="261">
        <f>ROUND(E13*P13,2)</f>
        <v>0</v>
      </c>
      <c r="R13" s="142"/>
      <c r="S13" s="142" t="s">
        <v>111</v>
      </c>
      <c r="T13" s="142" t="s">
        <v>111</v>
      </c>
      <c r="U13" s="142">
        <v>0</v>
      </c>
      <c r="V13" s="142">
        <f>ROUND(E13*U13,2)</f>
        <v>0</v>
      </c>
      <c r="W13" s="142"/>
      <c r="X13" s="142" t="s">
        <v>101</v>
      </c>
      <c r="Y13" s="140"/>
      <c r="Z13" s="140"/>
      <c r="AA13" s="140"/>
      <c r="AB13" s="140"/>
      <c r="AC13" s="140"/>
      <c r="AD13" s="140"/>
      <c r="AE13" s="140"/>
      <c r="AF13" s="140"/>
      <c r="AG13" s="140" t="s">
        <v>102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262"/>
      <c r="B14" s="263"/>
      <c r="C14" s="264" t="s">
        <v>112</v>
      </c>
      <c r="D14" s="265"/>
      <c r="E14" s="266">
        <v>21.9</v>
      </c>
      <c r="F14" s="283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142"/>
      <c r="S14" s="142"/>
      <c r="T14" s="142"/>
      <c r="U14" s="142"/>
      <c r="V14" s="142"/>
      <c r="W14" s="142"/>
      <c r="X14" s="142"/>
      <c r="Y14" s="140"/>
      <c r="Z14" s="140"/>
      <c r="AA14" s="140"/>
      <c r="AB14" s="140"/>
      <c r="AC14" s="140"/>
      <c r="AD14" s="140"/>
      <c r="AE14" s="140"/>
      <c r="AF14" s="140"/>
      <c r="AG14" s="140" t="s">
        <v>104</v>
      </c>
      <c r="AH14" s="140">
        <v>0</v>
      </c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268">
        <v>4</v>
      </c>
      <c r="B15" s="269" t="s">
        <v>113</v>
      </c>
      <c r="C15" s="270" t="s">
        <v>114</v>
      </c>
      <c r="D15" s="271" t="s">
        <v>98</v>
      </c>
      <c r="E15" s="272">
        <v>40.35</v>
      </c>
      <c r="F15" s="145"/>
      <c r="G15" s="274">
        <f>ROUND(E15*F15,2)</f>
        <v>0</v>
      </c>
      <c r="H15" s="273"/>
      <c r="I15" s="274">
        <f>ROUND(E15*H15,2)</f>
        <v>0</v>
      </c>
      <c r="J15" s="273"/>
      <c r="K15" s="274">
        <f>ROUND(E15*J15,2)</f>
        <v>0</v>
      </c>
      <c r="L15" s="274">
        <v>21</v>
      </c>
      <c r="M15" s="274">
        <f>G15*(1+L15/100)</f>
        <v>0</v>
      </c>
      <c r="N15" s="274">
        <v>0</v>
      </c>
      <c r="O15" s="274">
        <f>ROUND(E15*N15,2)</f>
        <v>0</v>
      </c>
      <c r="P15" s="274">
        <v>0</v>
      </c>
      <c r="Q15" s="275">
        <f>ROUND(E15*P15,2)</f>
        <v>0</v>
      </c>
      <c r="R15" s="142"/>
      <c r="S15" s="142" t="s">
        <v>108</v>
      </c>
      <c r="T15" s="142" t="s">
        <v>108</v>
      </c>
      <c r="U15" s="142">
        <v>0</v>
      </c>
      <c r="V15" s="142">
        <f>ROUND(E15*U15,2)</f>
        <v>0</v>
      </c>
      <c r="W15" s="142"/>
      <c r="X15" s="142" t="s">
        <v>101</v>
      </c>
      <c r="Y15" s="140"/>
      <c r="Z15" s="140"/>
      <c r="AA15" s="140"/>
      <c r="AB15" s="140"/>
      <c r="AC15" s="140"/>
      <c r="AD15" s="140"/>
      <c r="AE15" s="140"/>
      <c r="AF15" s="140"/>
      <c r="AG15" s="140" t="s">
        <v>102</v>
      </c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254">
        <v>5</v>
      </c>
      <c r="B16" s="255" t="s">
        <v>115</v>
      </c>
      <c r="C16" s="256" t="s">
        <v>116</v>
      </c>
      <c r="D16" s="257" t="s">
        <v>98</v>
      </c>
      <c r="E16" s="258">
        <v>18.45</v>
      </c>
      <c r="F16" s="144"/>
      <c r="G16" s="260">
        <f>ROUND(E16*F16,2)</f>
        <v>0</v>
      </c>
      <c r="H16" s="259"/>
      <c r="I16" s="260">
        <f>ROUND(E16*H16,2)</f>
        <v>0</v>
      </c>
      <c r="J16" s="259"/>
      <c r="K16" s="260">
        <f>ROUND(E16*J16,2)</f>
        <v>0</v>
      </c>
      <c r="L16" s="260">
        <v>21</v>
      </c>
      <c r="M16" s="260">
        <f>G16*(1+L16/100)</f>
        <v>0</v>
      </c>
      <c r="N16" s="260">
        <v>0</v>
      </c>
      <c r="O16" s="260">
        <f>ROUND(E16*N16,2)</f>
        <v>0</v>
      </c>
      <c r="P16" s="260">
        <v>0</v>
      </c>
      <c r="Q16" s="261">
        <f>ROUND(E16*P16,2)</f>
        <v>0</v>
      </c>
      <c r="R16" s="142"/>
      <c r="S16" s="142" t="s">
        <v>108</v>
      </c>
      <c r="T16" s="142" t="s">
        <v>108</v>
      </c>
      <c r="U16" s="142">
        <v>0</v>
      </c>
      <c r="V16" s="142">
        <f>ROUND(E16*U16,2)</f>
        <v>0</v>
      </c>
      <c r="W16" s="142"/>
      <c r="X16" s="142" t="s">
        <v>101</v>
      </c>
      <c r="Y16" s="140"/>
      <c r="Z16" s="140"/>
      <c r="AA16" s="140"/>
      <c r="AB16" s="140"/>
      <c r="AC16" s="140"/>
      <c r="AD16" s="140"/>
      <c r="AE16" s="140"/>
      <c r="AF16" s="140"/>
      <c r="AG16" s="140" t="s">
        <v>102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262"/>
      <c r="B17" s="263"/>
      <c r="C17" s="264" t="s">
        <v>117</v>
      </c>
      <c r="D17" s="265"/>
      <c r="E17" s="266">
        <v>18.45</v>
      </c>
      <c r="F17" s="283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142"/>
      <c r="S17" s="142"/>
      <c r="T17" s="142"/>
      <c r="U17" s="142"/>
      <c r="V17" s="142"/>
      <c r="W17" s="142"/>
      <c r="X17" s="142"/>
      <c r="Y17" s="140"/>
      <c r="Z17" s="140"/>
      <c r="AA17" s="140"/>
      <c r="AB17" s="140"/>
      <c r="AC17" s="140"/>
      <c r="AD17" s="140"/>
      <c r="AE17" s="140"/>
      <c r="AF17" s="140"/>
      <c r="AG17" s="140" t="s">
        <v>104</v>
      </c>
      <c r="AH17" s="140">
        <v>0</v>
      </c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254">
        <v>6</v>
      </c>
      <c r="B18" s="255" t="s">
        <v>118</v>
      </c>
      <c r="C18" s="256" t="s">
        <v>119</v>
      </c>
      <c r="D18" s="257" t="s">
        <v>98</v>
      </c>
      <c r="E18" s="258">
        <v>15.9</v>
      </c>
      <c r="F18" s="144"/>
      <c r="G18" s="260">
        <f>ROUND(E18*F18,2)</f>
        <v>0</v>
      </c>
      <c r="H18" s="259"/>
      <c r="I18" s="260">
        <f>ROUND(E18*H18,2)</f>
        <v>0</v>
      </c>
      <c r="J18" s="259"/>
      <c r="K18" s="260">
        <f>ROUND(E18*J18,2)</f>
        <v>0</v>
      </c>
      <c r="L18" s="260">
        <v>21</v>
      </c>
      <c r="M18" s="260">
        <f>G18*(1+L18/100)</f>
        <v>0</v>
      </c>
      <c r="N18" s="260">
        <v>0</v>
      </c>
      <c r="O18" s="260">
        <f>ROUND(E18*N18,2)</f>
        <v>0</v>
      </c>
      <c r="P18" s="260">
        <v>0</v>
      </c>
      <c r="Q18" s="261">
        <f>ROUND(E18*P18,2)</f>
        <v>0</v>
      </c>
      <c r="R18" s="142"/>
      <c r="S18" s="142" t="s">
        <v>108</v>
      </c>
      <c r="T18" s="142" t="s">
        <v>108</v>
      </c>
      <c r="U18" s="142">
        <v>0</v>
      </c>
      <c r="V18" s="142">
        <f>ROUND(E18*U18,2)</f>
        <v>0</v>
      </c>
      <c r="W18" s="142"/>
      <c r="X18" s="142" t="s">
        <v>101</v>
      </c>
      <c r="Y18" s="140"/>
      <c r="Z18" s="140"/>
      <c r="AA18" s="140"/>
      <c r="AB18" s="140"/>
      <c r="AC18" s="140"/>
      <c r="AD18" s="140"/>
      <c r="AE18" s="140"/>
      <c r="AF18" s="140"/>
      <c r="AG18" s="140" t="s">
        <v>102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262"/>
      <c r="B19" s="263"/>
      <c r="C19" s="264" t="s">
        <v>120</v>
      </c>
      <c r="D19" s="265"/>
      <c r="E19" s="266">
        <v>15.9</v>
      </c>
      <c r="F19" s="283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142"/>
      <c r="S19" s="142"/>
      <c r="T19" s="142"/>
      <c r="U19" s="142"/>
      <c r="V19" s="142"/>
      <c r="W19" s="142"/>
      <c r="X19" s="142"/>
      <c r="Y19" s="140"/>
      <c r="Z19" s="140"/>
      <c r="AA19" s="140"/>
      <c r="AB19" s="140"/>
      <c r="AC19" s="140"/>
      <c r="AD19" s="140"/>
      <c r="AE19" s="140"/>
      <c r="AF19" s="140"/>
      <c r="AG19" s="140" t="s">
        <v>104</v>
      </c>
      <c r="AH19" s="140">
        <v>0</v>
      </c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268">
        <v>7</v>
      </c>
      <c r="B20" s="269" t="s">
        <v>121</v>
      </c>
      <c r="C20" s="270" t="s">
        <v>122</v>
      </c>
      <c r="D20" s="271" t="s">
        <v>98</v>
      </c>
      <c r="E20" s="272">
        <v>16</v>
      </c>
      <c r="F20" s="145"/>
      <c r="G20" s="274">
        <f>ROUND(E20*F20,2)</f>
        <v>0</v>
      </c>
      <c r="H20" s="273"/>
      <c r="I20" s="274">
        <f>ROUND(E20*H20,2)</f>
        <v>0</v>
      </c>
      <c r="J20" s="273"/>
      <c r="K20" s="274">
        <f>ROUND(E20*J20,2)</f>
        <v>0</v>
      </c>
      <c r="L20" s="274">
        <v>21</v>
      </c>
      <c r="M20" s="274">
        <f>G20*(1+L20/100)</f>
        <v>0</v>
      </c>
      <c r="N20" s="274">
        <v>1.67</v>
      </c>
      <c r="O20" s="274">
        <f>ROUND(E20*N20,2)</f>
        <v>26.72</v>
      </c>
      <c r="P20" s="274">
        <v>0</v>
      </c>
      <c r="Q20" s="275">
        <f>ROUND(E20*P20,2)</f>
        <v>0</v>
      </c>
      <c r="R20" s="142" t="s">
        <v>123</v>
      </c>
      <c r="S20" s="142" t="s">
        <v>124</v>
      </c>
      <c r="T20" s="142" t="s">
        <v>124</v>
      </c>
      <c r="U20" s="142">
        <v>0</v>
      </c>
      <c r="V20" s="142">
        <f>ROUND(E20*U20,2)</f>
        <v>0</v>
      </c>
      <c r="W20" s="142"/>
      <c r="X20" s="142" t="s">
        <v>125</v>
      </c>
      <c r="Y20" s="140"/>
      <c r="Z20" s="140"/>
      <c r="AA20" s="140"/>
      <c r="AB20" s="140"/>
      <c r="AC20" s="140"/>
      <c r="AD20" s="140"/>
      <c r="AE20" s="140"/>
      <c r="AF20" s="140"/>
      <c r="AG20" s="140" t="s">
        <v>126</v>
      </c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x14ac:dyDescent="0.2">
      <c r="A21" s="247" t="s">
        <v>94</v>
      </c>
      <c r="B21" s="248" t="s">
        <v>57</v>
      </c>
      <c r="C21" s="249" t="s">
        <v>58</v>
      </c>
      <c r="D21" s="250"/>
      <c r="E21" s="251"/>
      <c r="F21" s="284"/>
      <c r="G21" s="252">
        <f>SUMIF(AG22:AG23,"&lt;&gt;NOR",G22:G23)</f>
        <v>0</v>
      </c>
      <c r="H21" s="252"/>
      <c r="I21" s="252">
        <f>SUM(I22:I23)</f>
        <v>0</v>
      </c>
      <c r="J21" s="252"/>
      <c r="K21" s="252">
        <f>SUM(K22:K23)</f>
        <v>0</v>
      </c>
      <c r="L21" s="252"/>
      <c r="M21" s="252">
        <f>SUM(M22:M23)</f>
        <v>0</v>
      </c>
      <c r="N21" s="252"/>
      <c r="O21" s="252">
        <f>SUM(O22:O23)</f>
        <v>6</v>
      </c>
      <c r="P21" s="252"/>
      <c r="Q21" s="253">
        <f>SUM(Q22:Q23)</f>
        <v>0</v>
      </c>
      <c r="R21" s="143"/>
      <c r="S21" s="143"/>
      <c r="T21" s="143"/>
      <c r="U21" s="143"/>
      <c r="V21" s="143">
        <f>SUM(V22:V23)</f>
        <v>0</v>
      </c>
      <c r="W21" s="143"/>
      <c r="X21" s="143"/>
      <c r="AG21" t="s">
        <v>95</v>
      </c>
    </row>
    <row r="22" spans="1:60" outlineLevel="1" x14ac:dyDescent="0.2">
      <c r="A22" s="254">
        <v>8</v>
      </c>
      <c r="B22" s="255" t="s">
        <v>127</v>
      </c>
      <c r="C22" s="256" t="s">
        <v>128</v>
      </c>
      <c r="D22" s="257" t="s">
        <v>98</v>
      </c>
      <c r="E22" s="258">
        <v>5.3</v>
      </c>
      <c r="F22" s="144"/>
      <c r="G22" s="260">
        <f>ROUND(E22*F22,2)</f>
        <v>0</v>
      </c>
      <c r="H22" s="259"/>
      <c r="I22" s="260">
        <f>ROUND(E22*H22,2)</f>
        <v>0</v>
      </c>
      <c r="J22" s="259"/>
      <c r="K22" s="260">
        <f>ROUND(E22*J22,2)</f>
        <v>0</v>
      </c>
      <c r="L22" s="260">
        <v>21</v>
      </c>
      <c r="M22" s="260">
        <f>G22*(1+L22/100)</f>
        <v>0</v>
      </c>
      <c r="N22" s="260">
        <v>1.1322000000000001</v>
      </c>
      <c r="O22" s="260">
        <f>ROUND(E22*N22,2)</f>
        <v>6</v>
      </c>
      <c r="P22" s="260">
        <v>0</v>
      </c>
      <c r="Q22" s="261">
        <f>ROUND(E22*P22,2)</f>
        <v>0</v>
      </c>
      <c r="R22" s="142"/>
      <c r="S22" s="142" t="s">
        <v>108</v>
      </c>
      <c r="T22" s="142" t="s">
        <v>108</v>
      </c>
      <c r="U22" s="142">
        <v>0</v>
      </c>
      <c r="V22" s="142">
        <f>ROUND(E22*U22,2)</f>
        <v>0</v>
      </c>
      <c r="W22" s="142"/>
      <c r="X22" s="142" t="s">
        <v>101</v>
      </c>
      <c r="Y22" s="140"/>
      <c r="Z22" s="140"/>
      <c r="AA22" s="140"/>
      <c r="AB22" s="140"/>
      <c r="AC22" s="140"/>
      <c r="AD22" s="140"/>
      <c r="AE22" s="140"/>
      <c r="AF22" s="140"/>
      <c r="AG22" s="140" t="s">
        <v>102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262"/>
      <c r="B23" s="263"/>
      <c r="C23" s="264" t="s">
        <v>129</v>
      </c>
      <c r="D23" s="265"/>
      <c r="E23" s="266">
        <v>5.3</v>
      </c>
      <c r="F23" s="283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142"/>
      <c r="S23" s="142"/>
      <c r="T23" s="142"/>
      <c r="U23" s="142"/>
      <c r="V23" s="142"/>
      <c r="W23" s="142"/>
      <c r="X23" s="142"/>
      <c r="Y23" s="140"/>
      <c r="Z23" s="140"/>
      <c r="AA23" s="140"/>
      <c r="AB23" s="140"/>
      <c r="AC23" s="140"/>
      <c r="AD23" s="140"/>
      <c r="AE23" s="140"/>
      <c r="AF23" s="140"/>
      <c r="AG23" s="140" t="s">
        <v>104</v>
      </c>
      <c r="AH23" s="140">
        <v>0</v>
      </c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x14ac:dyDescent="0.2">
      <c r="A24" s="247" t="s">
        <v>94</v>
      </c>
      <c r="B24" s="248" t="s">
        <v>59</v>
      </c>
      <c r="C24" s="249" t="s">
        <v>60</v>
      </c>
      <c r="D24" s="250"/>
      <c r="E24" s="251"/>
      <c r="F24" s="284"/>
      <c r="G24" s="252">
        <f>SUMIF(AG25:AG49,"&lt;&gt;NOR",G25:G49)</f>
        <v>0</v>
      </c>
      <c r="H24" s="252"/>
      <c r="I24" s="252">
        <f>SUM(I25:I49)</f>
        <v>0</v>
      </c>
      <c r="J24" s="252"/>
      <c r="K24" s="252">
        <f>SUM(K25:K49)</f>
        <v>0</v>
      </c>
      <c r="L24" s="252"/>
      <c r="M24" s="252">
        <f>SUM(M25:M49)</f>
        <v>0</v>
      </c>
      <c r="N24" s="252"/>
      <c r="O24" s="252">
        <f>SUM(O25:O49)</f>
        <v>0.72000000000000008</v>
      </c>
      <c r="P24" s="252"/>
      <c r="Q24" s="253">
        <f>SUM(Q25:Q49)</f>
        <v>0</v>
      </c>
      <c r="R24" s="143"/>
      <c r="S24" s="143"/>
      <c r="T24" s="143"/>
      <c r="U24" s="143"/>
      <c r="V24" s="143">
        <f>SUM(V25:V49)</f>
        <v>0</v>
      </c>
      <c r="W24" s="143"/>
      <c r="X24" s="143"/>
      <c r="AG24" t="s">
        <v>95</v>
      </c>
    </row>
    <row r="25" spans="1:60" outlineLevel="1" x14ac:dyDescent="0.2">
      <c r="A25" s="268">
        <v>9</v>
      </c>
      <c r="B25" s="269" t="s">
        <v>130</v>
      </c>
      <c r="C25" s="270" t="s">
        <v>131</v>
      </c>
      <c r="D25" s="271" t="s">
        <v>132</v>
      </c>
      <c r="E25" s="272">
        <v>18</v>
      </c>
      <c r="F25" s="145"/>
      <c r="G25" s="274">
        <f t="shared" ref="G25:G32" si="0">ROUND(E25*F25,2)</f>
        <v>0</v>
      </c>
      <c r="H25" s="273"/>
      <c r="I25" s="274">
        <f t="shared" ref="I25:I32" si="1">ROUND(E25*H25,2)</f>
        <v>0</v>
      </c>
      <c r="J25" s="273"/>
      <c r="K25" s="274">
        <f t="shared" ref="K25:K32" si="2">ROUND(E25*J25,2)</f>
        <v>0</v>
      </c>
      <c r="L25" s="274">
        <v>21</v>
      </c>
      <c r="M25" s="274">
        <f t="shared" ref="M25:M32" si="3">G25*(1+L25/100)</f>
        <v>0</v>
      </c>
      <c r="N25" s="274">
        <v>8.4000000000000003E-4</v>
      </c>
      <c r="O25" s="274">
        <f t="shared" ref="O25:O32" si="4">ROUND(E25*N25,2)</f>
        <v>0.02</v>
      </c>
      <c r="P25" s="274">
        <v>0</v>
      </c>
      <c r="Q25" s="275">
        <f t="shared" ref="Q25:Q32" si="5">ROUND(E25*P25,2)</f>
        <v>0</v>
      </c>
      <c r="R25" s="142"/>
      <c r="S25" s="142" t="s">
        <v>133</v>
      </c>
      <c r="T25" s="142" t="s">
        <v>134</v>
      </c>
      <c r="U25" s="142">
        <v>0</v>
      </c>
      <c r="V25" s="142">
        <f t="shared" ref="V25:V32" si="6">ROUND(E25*U25,2)</f>
        <v>0</v>
      </c>
      <c r="W25" s="142"/>
      <c r="X25" s="142" t="s">
        <v>101</v>
      </c>
      <c r="Y25" s="140"/>
      <c r="Z25" s="140"/>
      <c r="AA25" s="140"/>
      <c r="AB25" s="140"/>
      <c r="AC25" s="140"/>
      <c r="AD25" s="140"/>
      <c r="AE25" s="140"/>
      <c r="AF25" s="140"/>
      <c r="AG25" s="140" t="s">
        <v>135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268">
        <v>10</v>
      </c>
      <c r="B26" s="269" t="s">
        <v>136</v>
      </c>
      <c r="C26" s="270" t="s">
        <v>137</v>
      </c>
      <c r="D26" s="271" t="s">
        <v>132</v>
      </c>
      <c r="E26" s="272">
        <v>23</v>
      </c>
      <c r="F26" s="145"/>
      <c r="G26" s="274">
        <f t="shared" si="0"/>
        <v>0</v>
      </c>
      <c r="H26" s="273"/>
      <c r="I26" s="274">
        <f t="shared" si="1"/>
        <v>0</v>
      </c>
      <c r="J26" s="273"/>
      <c r="K26" s="274">
        <f t="shared" si="2"/>
        <v>0</v>
      </c>
      <c r="L26" s="274">
        <v>21</v>
      </c>
      <c r="M26" s="274">
        <f t="shared" si="3"/>
        <v>0</v>
      </c>
      <c r="N26" s="274">
        <v>3.8000000000000002E-4</v>
      </c>
      <c r="O26" s="274">
        <f t="shared" si="4"/>
        <v>0.01</v>
      </c>
      <c r="P26" s="274">
        <v>0</v>
      </c>
      <c r="Q26" s="275">
        <f t="shared" si="5"/>
        <v>0</v>
      </c>
      <c r="R26" s="142"/>
      <c r="S26" s="142" t="s">
        <v>108</v>
      </c>
      <c r="T26" s="142" t="s">
        <v>108</v>
      </c>
      <c r="U26" s="142">
        <v>0</v>
      </c>
      <c r="V26" s="142">
        <f t="shared" si="6"/>
        <v>0</v>
      </c>
      <c r="W26" s="142"/>
      <c r="X26" s="142" t="s">
        <v>101</v>
      </c>
      <c r="Y26" s="140"/>
      <c r="Z26" s="140"/>
      <c r="AA26" s="140"/>
      <c r="AB26" s="140"/>
      <c r="AC26" s="140"/>
      <c r="AD26" s="140"/>
      <c r="AE26" s="140"/>
      <c r="AF26" s="140"/>
      <c r="AG26" s="140" t="s">
        <v>135</v>
      </c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268">
        <v>11</v>
      </c>
      <c r="B27" s="269" t="s">
        <v>138</v>
      </c>
      <c r="C27" s="270" t="s">
        <v>139</v>
      </c>
      <c r="D27" s="271" t="s">
        <v>132</v>
      </c>
      <c r="E27" s="272">
        <v>8</v>
      </c>
      <c r="F27" s="145"/>
      <c r="G27" s="274">
        <f t="shared" si="0"/>
        <v>0</v>
      </c>
      <c r="H27" s="273"/>
      <c r="I27" s="274">
        <f t="shared" si="1"/>
        <v>0</v>
      </c>
      <c r="J27" s="273"/>
      <c r="K27" s="274">
        <f t="shared" si="2"/>
        <v>0</v>
      </c>
      <c r="L27" s="274">
        <v>21</v>
      </c>
      <c r="M27" s="274">
        <f t="shared" si="3"/>
        <v>0</v>
      </c>
      <c r="N27" s="274">
        <v>4.6999999999999999E-4</v>
      </c>
      <c r="O27" s="274">
        <f t="shared" si="4"/>
        <v>0</v>
      </c>
      <c r="P27" s="274">
        <v>0</v>
      </c>
      <c r="Q27" s="275">
        <f t="shared" si="5"/>
        <v>0</v>
      </c>
      <c r="R27" s="142"/>
      <c r="S27" s="142" t="s">
        <v>108</v>
      </c>
      <c r="T27" s="142" t="s">
        <v>108</v>
      </c>
      <c r="U27" s="142">
        <v>0</v>
      </c>
      <c r="V27" s="142">
        <f t="shared" si="6"/>
        <v>0</v>
      </c>
      <c r="W27" s="142"/>
      <c r="X27" s="142" t="s">
        <v>101</v>
      </c>
      <c r="Y27" s="140"/>
      <c r="Z27" s="140"/>
      <c r="AA27" s="140"/>
      <c r="AB27" s="140"/>
      <c r="AC27" s="140"/>
      <c r="AD27" s="140"/>
      <c r="AE27" s="140"/>
      <c r="AF27" s="140"/>
      <c r="AG27" s="140" t="s">
        <v>135</v>
      </c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268">
        <v>12</v>
      </c>
      <c r="B28" s="269" t="s">
        <v>140</v>
      </c>
      <c r="C28" s="270" t="s">
        <v>141</v>
      </c>
      <c r="D28" s="271" t="s">
        <v>132</v>
      </c>
      <c r="E28" s="272">
        <v>16</v>
      </c>
      <c r="F28" s="145"/>
      <c r="G28" s="274">
        <f t="shared" si="0"/>
        <v>0</v>
      </c>
      <c r="H28" s="273"/>
      <c r="I28" s="274">
        <f t="shared" si="1"/>
        <v>0</v>
      </c>
      <c r="J28" s="273"/>
      <c r="K28" s="274">
        <f t="shared" si="2"/>
        <v>0</v>
      </c>
      <c r="L28" s="274">
        <v>21</v>
      </c>
      <c r="M28" s="274">
        <f t="shared" si="3"/>
        <v>0</v>
      </c>
      <c r="N28" s="274">
        <v>1.5200000000000001E-3</v>
      </c>
      <c r="O28" s="274">
        <f t="shared" si="4"/>
        <v>0.02</v>
      </c>
      <c r="P28" s="274">
        <v>0</v>
      </c>
      <c r="Q28" s="275">
        <f t="shared" si="5"/>
        <v>0</v>
      </c>
      <c r="R28" s="142"/>
      <c r="S28" s="142" t="s">
        <v>108</v>
      </c>
      <c r="T28" s="142" t="s">
        <v>108</v>
      </c>
      <c r="U28" s="142">
        <v>0</v>
      </c>
      <c r="V28" s="142">
        <f t="shared" si="6"/>
        <v>0</v>
      </c>
      <c r="W28" s="142"/>
      <c r="X28" s="142" t="s">
        <v>101</v>
      </c>
      <c r="Y28" s="140"/>
      <c r="Z28" s="140"/>
      <c r="AA28" s="140"/>
      <c r="AB28" s="140"/>
      <c r="AC28" s="140"/>
      <c r="AD28" s="140"/>
      <c r="AE28" s="140"/>
      <c r="AF28" s="140"/>
      <c r="AG28" s="140" t="s">
        <v>135</v>
      </c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268">
        <v>13</v>
      </c>
      <c r="B29" s="269" t="s">
        <v>142</v>
      </c>
      <c r="C29" s="270" t="s">
        <v>143</v>
      </c>
      <c r="D29" s="271" t="s">
        <v>132</v>
      </c>
      <c r="E29" s="272">
        <v>60</v>
      </c>
      <c r="F29" s="145"/>
      <c r="G29" s="274">
        <f t="shared" si="0"/>
        <v>0</v>
      </c>
      <c r="H29" s="273"/>
      <c r="I29" s="274">
        <f t="shared" si="1"/>
        <v>0</v>
      </c>
      <c r="J29" s="273"/>
      <c r="K29" s="274">
        <f t="shared" si="2"/>
        <v>0</v>
      </c>
      <c r="L29" s="274">
        <v>21</v>
      </c>
      <c r="M29" s="274">
        <f t="shared" si="3"/>
        <v>0</v>
      </c>
      <c r="N29" s="274">
        <v>7.7999999999999999E-4</v>
      </c>
      <c r="O29" s="274">
        <f t="shared" si="4"/>
        <v>0.05</v>
      </c>
      <c r="P29" s="274">
        <v>0</v>
      </c>
      <c r="Q29" s="275">
        <f t="shared" si="5"/>
        <v>0</v>
      </c>
      <c r="R29" s="142"/>
      <c r="S29" s="142" t="s">
        <v>108</v>
      </c>
      <c r="T29" s="142" t="s">
        <v>108</v>
      </c>
      <c r="U29" s="142">
        <v>0</v>
      </c>
      <c r="V29" s="142">
        <f t="shared" si="6"/>
        <v>0</v>
      </c>
      <c r="W29" s="142"/>
      <c r="X29" s="142" t="s">
        <v>101</v>
      </c>
      <c r="Y29" s="140"/>
      <c r="Z29" s="140"/>
      <c r="AA29" s="140"/>
      <c r="AB29" s="140"/>
      <c r="AC29" s="140"/>
      <c r="AD29" s="140"/>
      <c r="AE29" s="140"/>
      <c r="AF29" s="140"/>
      <c r="AG29" s="140" t="s">
        <v>135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268">
        <v>14</v>
      </c>
      <c r="B30" s="269" t="s">
        <v>144</v>
      </c>
      <c r="C30" s="270" t="s">
        <v>145</v>
      </c>
      <c r="D30" s="271" t="s">
        <v>132</v>
      </c>
      <c r="E30" s="272">
        <v>60</v>
      </c>
      <c r="F30" s="145"/>
      <c r="G30" s="274">
        <f t="shared" si="0"/>
        <v>0</v>
      </c>
      <c r="H30" s="273"/>
      <c r="I30" s="274">
        <f t="shared" si="1"/>
        <v>0</v>
      </c>
      <c r="J30" s="273"/>
      <c r="K30" s="274">
        <f t="shared" si="2"/>
        <v>0</v>
      </c>
      <c r="L30" s="274">
        <v>21</v>
      </c>
      <c r="M30" s="274">
        <f t="shared" si="3"/>
        <v>0</v>
      </c>
      <c r="N30" s="274">
        <v>1.31E-3</v>
      </c>
      <c r="O30" s="274">
        <f t="shared" si="4"/>
        <v>0.08</v>
      </c>
      <c r="P30" s="274">
        <v>0</v>
      </c>
      <c r="Q30" s="275">
        <f t="shared" si="5"/>
        <v>0</v>
      </c>
      <c r="R30" s="142"/>
      <c r="S30" s="142" t="s">
        <v>108</v>
      </c>
      <c r="T30" s="142" t="s">
        <v>108</v>
      </c>
      <c r="U30" s="142">
        <v>0</v>
      </c>
      <c r="V30" s="142">
        <f t="shared" si="6"/>
        <v>0</v>
      </c>
      <c r="W30" s="142"/>
      <c r="X30" s="142" t="s">
        <v>101</v>
      </c>
      <c r="Y30" s="140"/>
      <c r="Z30" s="140"/>
      <c r="AA30" s="140"/>
      <c r="AB30" s="140"/>
      <c r="AC30" s="140"/>
      <c r="AD30" s="140"/>
      <c r="AE30" s="140"/>
      <c r="AF30" s="140"/>
      <c r="AG30" s="140" t="s">
        <v>135</v>
      </c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268">
        <v>15</v>
      </c>
      <c r="B31" s="269" t="s">
        <v>146</v>
      </c>
      <c r="C31" s="270" t="s">
        <v>147</v>
      </c>
      <c r="D31" s="271" t="s">
        <v>132</v>
      </c>
      <c r="E31" s="272">
        <v>40</v>
      </c>
      <c r="F31" s="145"/>
      <c r="G31" s="274">
        <f t="shared" si="0"/>
        <v>0</v>
      </c>
      <c r="H31" s="273"/>
      <c r="I31" s="274">
        <f t="shared" si="1"/>
        <v>0</v>
      </c>
      <c r="J31" s="273"/>
      <c r="K31" s="274">
        <f t="shared" si="2"/>
        <v>0</v>
      </c>
      <c r="L31" s="274">
        <v>21</v>
      </c>
      <c r="M31" s="274">
        <f t="shared" si="3"/>
        <v>0</v>
      </c>
      <c r="N31" s="274">
        <v>2.5000000000000001E-3</v>
      </c>
      <c r="O31" s="274">
        <f t="shared" si="4"/>
        <v>0.1</v>
      </c>
      <c r="P31" s="274">
        <v>0</v>
      </c>
      <c r="Q31" s="275">
        <f t="shared" si="5"/>
        <v>0</v>
      </c>
      <c r="R31" s="142"/>
      <c r="S31" s="142" t="s">
        <v>108</v>
      </c>
      <c r="T31" s="142" t="s">
        <v>108</v>
      </c>
      <c r="U31" s="142">
        <v>0</v>
      </c>
      <c r="V31" s="142">
        <f t="shared" si="6"/>
        <v>0</v>
      </c>
      <c r="W31" s="142"/>
      <c r="X31" s="142" t="s">
        <v>101</v>
      </c>
      <c r="Y31" s="140"/>
      <c r="Z31" s="140"/>
      <c r="AA31" s="140"/>
      <c r="AB31" s="140"/>
      <c r="AC31" s="140"/>
      <c r="AD31" s="140"/>
      <c r="AE31" s="140"/>
      <c r="AF31" s="140"/>
      <c r="AG31" s="140" t="s">
        <v>135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254">
        <v>16</v>
      </c>
      <c r="B32" s="255" t="s">
        <v>148</v>
      </c>
      <c r="C32" s="256" t="s">
        <v>149</v>
      </c>
      <c r="D32" s="257" t="s">
        <v>132</v>
      </c>
      <c r="E32" s="258">
        <v>41</v>
      </c>
      <c r="F32" s="144"/>
      <c r="G32" s="260">
        <f t="shared" si="0"/>
        <v>0</v>
      </c>
      <c r="H32" s="259"/>
      <c r="I32" s="260">
        <f t="shared" si="1"/>
        <v>0</v>
      </c>
      <c r="J32" s="259"/>
      <c r="K32" s="260">
        <f t="shared" si="2"/>
        <v>0</v>
      </c>
      <c r="L32" s="260">
        <v>21</v>
      </c>
      <c r="M32" s="260">
        <f t="shared" si="3"/>
        <v>0</v>
      </c>
      <c r="N32" s="260">
        <v>3.5500000000000002E-3</v>
      </c>
      <c r="O32" s="260">
        <f t="shared" si="4"/>
        <v>0.15</v>
      </c>
      <c r="P32" s="260">
        <v>0</v>
      </c>
      <c r="Q32" s="261">
        <f t="shared" si="5"/>
        <v>0</v>
      </c>
      <c r="R32" s="142"/>
      <c r="S32" s="142" t="s">
        <v>108</v>
      </c>
      <c r="T32" s="142" t="s">
        <v>108</v>
      </c>
      <c r="U32" s="142">
        <v>0</v>
      </c>
      <c r="V32" s="142">
        <f t="shared" si="6"/>
        <v>0</v>
      </c>
      <c r="W32" s="142"/>
      <c r="X32" s="142" t="s">
        <v>101</v>
      </c>
      <c r="Y32" s="140"/>
      <c r="Z32" s="140"/>
      <c r="AA32" s="140"/>
      <c r="AB32" s="140"/>
      <c r="AC32" s="140"/>
      <c r="AD32" s="140"/>
      <c r="AE32" s="140"/>
      <c r="AF32" s="140"/>
      <c r="AG32" s="140" t="s">
        <v>135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262"/>
      <c r="B33" s="263"/>
      <c r="C33" s="264" t="s">
        <v>150</v>
      </c>
      <c r="D33" s="265"/>
      <c r="E33" s="266">
        <v>41</v>
      </c>
      <c r="F33" s="283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142"/>
      <c r="S33" s="142"/>
      <c r="T33" s="142"/>
      <c r="U33" s="142"/>
      <c r="V33" s="142"/>
      <c r="W33" s="142"/>
      <c r="X33" s="142"/>
      <c r="Y33" s="140"/>
      <c r="Z33" s="140"/>
      <c r="AA33" s="140"/>
      <c r="AB33" s="140"/>
      <c r="AC33" s="140"/>
      <c r="AD33" s="140"/>
      <c r="AE33" s="140"/>
      <c r="AF33" s="140"/>
      <c r="AG33" s="140" t="s">
        <v>104</v>
      </c>
      <c r="AH33" s="140">
        <v>0</v>
      </c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268">
        <v>17</v>
      </c>
      <c r="B34" s="269" t="s">
        <v>151</v>
      </c>
      <c r="C34" s="270" t="s">
        <v>152</v>
      </c>
      <c r="D34" s="271" t="s">
        <v>132</v>
      </c>
      <c r="E34" s="272">
        <v>15</v>
      </c>
      <c r="F34" s="145"/>
      <c r="G34" s="274">
        <f t="shared" ref="G34:G47" si="7">ROUND(E34*F34,2)</f>
        <v>0</v>
      </c>
      <c r="H34" s="273"/>
      <c r="I34" s="274">
        <f t="shared" ref="I34:I47" si="8">ROUND(E34*H34,2)</f>
        <v>0</v>
      </c>
      <c r="J34" s="273"/>
      <c r="K34" s="274">
        <f t="shared" ref="K34:K47" si="9">ROUND(E34*J34,2)</f>
        <v>0</v>
      </c>
      <c r="L34" s="274">
        <v>21</v>
      </c>
      <c r="M34" s="274">
        <f t="shared" ref="M34:M47" si="10">G34*(1+L34/100)</f>
        <v>0</v>
      </c>
      <c r="N34" s="274">
        <v>4.0000000000000001E-3</v>
      </c>
      <c r="O34" s="274">
        <f t="shared" ref="O34:O47" si="11">ROUND(E34*N34,2)</f>
        <v>0.06</v>
      </c>
      <c r="P34" s="274">
        <v>0</v>
      </c>
      <c r="Q34" s="275">
        <f t="shared" ref="Q34:Q47" si="12">ROUND(E34*P34,2)</f>
        <v>0</v>
      </c>
      <c r="R34" s="142"/>
      <c r="S34" s="142" t="s">
        <v>108</v>
      </c>
      <c r="T34" s="142" t="s">
        <v>108</v>
      </c>
      <c r="U34" s="142">
        <v>0</v>
      </c>
      <c r="V34" s="142">
        <f t="shared" ref="V34:V47" si="13">ROUND(E34*U34,2)</f>
        <v>0</v>
      </c>
      <c r="W34" s="142"/>
      <c r="X34" s="142" t="s">
        <v>101</v>
      </c>
      <c r="Y34" s="140"/>
      <c r="Z34" s="140"/>
      <c r="AA34" s="140"/>
      <c r="AB34" s="140"/>
      <c r="AC34" s="140"/>
      <c r="AD34" s="140"/>
      <c r="AE34" s="140"/>
      <c r="AF34" s="140"/>
      <c r="AG34" s="140" t="s">
        <v>135</v>
      </c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268">
        <v>18</v>
      </c>
      <c r="B35" s="269" t="s">
        <v>153</v>
      </c>
      <c r="C35" s="270" t="s">
        <v>154</v>
      </c>
      <c r="D35" s="271" t="s">
        <v>132</v>
      </c>
      <c r="E35" s="272">
        <v>20</v>
      </c>
      <c r="F35" s="145"/>
      <c r="G35" s="274">
        <f t="shared" si="7"/>
        <v>0</v>
      </c>
      <c r="H35" s="273"/>
      <c r="I35" s="274">
        <f t="shared" si="8"/>
        <v>0</v>
      </c>
      <c r="J35" s="273"/>
      <c r="K35" s="274">
        <f t="shared" si="9"/>
        <v>0</v>
      </c>
      <c r="L35" s="274">
        <v>21</v>
      </c>
      <c r="M35" s="274">
        <f t="shared" si="10"/>
        <v>0</v>
      </c>
      <c r="N35" s="274">
        <v>1.06E-3</v>
      </c>
      <c r="O35" s="274">
        <f t="shared" si="11"/>
        <v>0.02</v>
      </c>
      <c r="P35" s="274">
        <v>0</v>
      </c>
      <c r="Q35" s="275">
        <f t="shared" si="12"/>
        <v>0</v>
      </c>
      <c r="R35" s="142"/>
      <c r="S35" s="142" t="s">
        <v>108</v>
      </c>
      <c r="T35" s="142" t="s">
        <v>108</v>
      </c>
      <c r="U35" s="142">
        <v>0</v>
      </c>
      <c r="V35" s="142">
        <f t="shared" si="13"/>
        <v>0</v>
      </c>
      <c r="W35" s="142"/>
      <c r="X35" s="142" t="s">
        <v>101</v>
      </c>
      <c r="Y35" s="140"/>
      <c r="Z35" s="140"/>
      <c r="AA35" s="140"/>
      <c r="AB35" s="140"/>
      <c r="AC35" s="140"/>
      <c r="AD35" s="140"/>
      <c r="AE35" s="140"/>
      <c r="AF35" s="140"/>
      <c r="AG35" s="140" t="s">
        <v>135</v>
      </c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268">
        <v>19</v>
      </c>
      <c r="B36" s="269" t="s">
        <v>155</v>
      </c>
      <c r="C36" s="270" t="s">
        <v>156</v>
      </c>
      <c r="D36" s="271" t="s">
        <v>132</v>
      </c>
      <c r="E36" s="272">
        <v>8</v>
      </c>
      <c r="F36" s="145"/>
      <c r="G36" s="274">
        <f t="shared" si="7"/>
        <v>0</v>
      </c>
      <c r="H36" s="273"/>
      <c r="I36" s="274">
        <f t="shared" si="8"/>
        <v>0</v>
      </c>
      <c r="J36" s="273"/>
      <c r="K36" s="274">
        <f t="shared" si="9"/>
        <v>0</v>
      </c>
      <c r="L36" s="274">
        <v>21</v>
      </c>
      <c r="M36" s="274">
        <f t="shared" si="10"/>
        <v>0</v>
      </c>
      <c r="N36" s="274">
        <v>1.99E-3</v>
      </c>
      <c r="O36" s="274">
        <f t="shared" si="11"/>
        <v>0.02</v>
      </c>
      <c r="P36" s="274">
        <v>0</v>
      </c>
      <c r="Q36" s="275">
        <f t="shared" si="12"/>
        <v>0</v>
      </c>
      <c r="R36" s="142"/>
      <c r="S36" s="142" t="s">
        <v>108</v>
      </c>
      <c r="T36" s="142" t="s">
        <v>108</v>
      </c>
      <c r="U36" s="142">
        <v>0</v>
      </c>
      <c r="V36" s="142">
        <f t="shared" si="13"/>
        <v>0</v>
      </c>
      <c r="W36" s="142"/>
      <c r="X36" s="142" t="s">
        <v>101</v>
      </c>
      <c r="Y36" s="140"/>
      <c r="Z36" s="140"/>
      <c r="AA36" s="140"/>
      <c r="AB36" s="140"/>
      <c r="AC36" s="140"/>
      <c r="AD36" s="140"/>
      <c r="AE36" s="140"/>
      <c r="AF36" s="140"/>
      <c r="AG36" s="140" t="s">
        <v>135</v>
      </c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268">
        <v>20</v>
      </c>
      <c r="B37" s="269" t="s">
        <v>157</v>
      </c>
      <c r="C37" s="270" t="s">
        <v>158</v>
      </c>
      <c r="D37" s="271" t="s">
        <v>159</v>
      </c>
      <c r="E37" s="272">
        <v>20</v>
      </c>
      <c r="F37" s="145"/>
      <c r="G37" s="274">
        <f t="shared" si="7"/>
        <v>0</v>
      </c>
      <c r="H37" s="273"/>
      <c r="I37" s="274">
        <f t="shared" si="8"/>
        <v>0</v>
      </c>
      <c r="J37" s="273"/>
      <c r="K37" s="274">
        <f t="shared" si="9"/>
        <v>0</v>
      </c>
      <c r="L37" s="274">
        <v>21</v>
      </c>
      <c r="M37" s="274">
        <f t="shared" si="10"/>
        <v>0</v>
      </c>
      <c r="N37" s="274">
        <v>0</v>
      </c>
      <c r="O37" s="274">
        <f t="shared" si="11"/>
        <v>0</v>
      </c>
      <c r="P37" s="274">
        <v>0</v>
      </c>
      <c r="Q37" s="275">
        <f t="shared" si="12"/>
        <v>0</v>
      </c>
      <c r="R37" s="142"/>
      <c r="S37" s="142" t="s">
        <v>108</v>
      </c>
      <c r="T37" s="142" t="s">
        <v>108</v>
      </c>
      <c r="U37" s="142">
        <v>0</v>
      </c>
      <c r="V37" s="142">
        <f t="shared" si="13"/>
        <v>0</v>
      </c>
      <c r="W37" s="142"/>
      <c r="X37" s="142" t="s">
        <v>101</v>
      </c>
      <c r="Y37" s="140"/>
      <c r="Z37" s="140"/>
      <c r="AA37" s="140"/>
      <c r="AB37" s="140"/>
      <c r="AC37" s="140"/>
      <c r="AD37" s="140"/>
      <c r="AE37" s="140"/>
      <c r="AF37" s="140"/>
      <c r="AG37" s="140" t="s">
        <v>135</v>
      </c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268">
        <v>21</v>
      </c>
      <c r="B38" s="269" t="s">
        <v>160</v>
      </c>
      <c r="C38" s="270" t="s">
        <v>161</v>
      </c>
      <c r="D38" s="271" t="s">
        <v>159</v>
      </c>
      <c r="E38" s="272">
        <v>10</v>
      </c>
      <c r="F38" s="145"/>
      <c r="G38" s="274">
        <f t="shared" si="7"/>
        <v>0</v>
      </c>
      <c r="H38" s="273"/>
      <c r="I38" s="274">
        <f t="shared" si="8"/>
        <v>0</v>
      </c>
      <c r="J38" s="273"/>
      <c r="K38" s="274">
        <f t="shared" si="9"/>
        <v>0</v>
      </c>
      <c r="L38" s="274">
        <v>21</v>
      </c>
      <c r="M38" s="274">
        <f t="shared" si="10"/>
        <v>0</v>
      </c>
      <c r="N38" s="274">
        <v>0</v>
      </c>
      <c r="O38" s="274">
        <f t="shared" si="11"/>
        <v>0</v>
      </c>
      <c r="P38" s="274">
        <v>0</v>
      </c>
      <c r="Q38" s="275">
        <f t="shared" si="12"/>
        <v>0</v>
      </c>
      <c r="R38" s="142"/>
      <c r="S38" s="142" t="s">
        <v>108</v>
      </c>
      <c r="T38" s="142" t="s">
        <v>108</v>
      </c>
      <c r="U38" s="142">
        <v>0</v>
      </c>
      <c r="V38" s="142">
        <f t="shared" si="13"/>
        <v>0</v>
      </c>
      <c r="W38" s="142"/>
      <c r="X38" s="142" t="s">
        <v>101</v>
      </c>
      <c r="Y38" s="140"/>
      <c r="Z38" s="140"/>
      <c r="AA38" s="140"/>
      <c r="AB38" s="140"/>
      <c r="AC38" s="140"/>
      <c r="AD38" s="140"/>
      <c r="AE38" s="140"/>
      <c r="AF38" s="140"/>
      <c r="AG38" s="140" t="s">
        <v>135</v>
      </c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268">
        <v>22</v>
      </c>
      <c r="B39" s="269" t="s">
        <v>162</v>
      </c>
      <c r="C39" s="270" t="s">
        <v>163</v>
      </c>
      <c r="D39" s="271" t="s">
        <v>159</v>
      </c>
      <c r="E39" s="272">
        <v>19</v>
      </c>
      <c r="F39" s="145"/>
      <c r="G39" s="274">
        <f t="shared" si="7"/>
        <v>0</v>
      </c>
      <c r="H39" s="273"/>
      <c r="I39" s="274">
        <f t="shared" si="8"/>
        <v>0</v>
      </c>
      <c r="J39" s="273"/>
      <c r="K39" s="274">
        <f t="shared" si="9"/>
        <v>0</v>
      </c>
      <c r="L39" s="274">
        <v>21</v>
      </c>
      <c r="M39" s="274">
        <f t="shared" si="10"/>
        <v>0</v>
      </c>
      <c r="N39" s="274">
        <v>0</v>
      </c>
      <c r="O39" s="274">
        <f t="shared" si="11"/>
        <v>0</v>
      </c>
      <c r="P39" s="274">
        <v>0</v>
      </c>
      <c r="Q39" s="275">
        <f t="shared" si="12"/>
        <v>0</v>
      </c>
      <c r="R39" s="142"/>
      <c r="S39" s="142" t="s">
        <v>108</v>
      </c>
      <c r="T39" s="142" t="s">
        <v>108</v>
      </c>
      <c r="U39" s="142">
        <v>0</v>
      </c>
      <c r="V39" s="142">
        <f t="shared" si="13"/>
        <v>0</v>
      </c>
      <c r="W39" s="142"/>
      <c r="X39" s="142" t="s">
        <v>101</v>
      </c>
      <c r="Y39" s="140"/>
      <c r="Z39" s="140"/>
      <c r="AA39" s="140"/>
      <c r="AB39" s="140"/>
      <c r="AC39" s="140"/>
      <c r="AD39" s="140"/>
      <c r="AE39" s="140"/>
      <c r="AF39" s="140"/>
      <c r="AG39" s="140" t="s">
        <v>135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268">
        <v>23</v>
      </c>
      <c r="B40" s="269" t="s">
        <v>164</v>
      </c>
      <c r="C40" s="270" t="s">
        <v>165</v>
      </c>
      <c r="D40" s="271" t="s">
        <v>159</v>
      </c>
      <c r="E40" s="272">
        <v>2</v>
      </c>
      <c r="F40" s="145"/>
      <c r="G40" s="274">
        <f t="shared" si="7"/>
        <v>0</v>
      </c>
      <c r="H40" s="273"/>
      <c r="I40" s="274">
        <f t="shared" si="8"/>
        <v>0</v>
      </c>
      <c r="J40" s="273"/>
      <c r="K40" s="274">
        <f t="shared" si="9"/>
        <v>0</v>
      </c>
      <c r="L40" s="274">
        <v>21</v>
      </c>
      <c r="M40" s="274">
        <f t="shared" si="10"/>
        <v>0</v>
      </c>
      <c r="N40" s="274">
        <v>7.4700000000000001E-3</v>
      </c>
      <c r="O40" s="274">
        <f t="shared" si="11"/>
        <v>0.01</v>
      </c>
      <c r="P40" s="274">
        <v>0</v>
      </c>
      <c r="Q40" s="275">
        <f t="shared" si="12"/>
        <v>0</v>
      </c>
      <c r="R40" s="142"/>
      <c r="S40" s="142" t="s">
        <v>108</v>
      </c>
      <c r="T40" s="142" t="s">
        <v>108</v>
      </c>
      <c r="U40" s="142">
        <v>0</v>
      </c>
      <c r="V40" s="142">
        <f t="shared" si="13"/>
        <v>0</v>
      </c>
      <c r="W40" s="142"/>
      <c r="X40" s="142" t="s">
        <v>101</v>
      </c>
      <c r="Y40" s="140"/>
      <c r="Z40" s="140"/>
      <c r="AA40" s="140"/>
      <c r="AB40" s="140"/>
      <c r="AC40" s="140"/>
      <c r="AD40" s="140"/>
      <c r="AE40" s="140"/>
      <c r="AF40" s="140"/>
      <c r="AG40" s="140" t="s">
        <v>135</v>
      </c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268">
        <v>24</v>
      </c>
      <c r="B41" s="269" t="s">
        <v>166</v>
      </c>
      <c r="C41" s="270" t="s">
        <v>167</v>
      </c>
      <c r="D41" s="271" t="s">
        <v>159</v>
      </c>
      <c r="E41" s="272">
        <v>3</v>
      </c>
      <c r="F41" s="145"/>
      <c r="G41" s="274">
        <f t="shared" si="7"/>
        <v>0</v>
      </c>
      <c r="H41" s="273"/>
      <c r="I41" s="274">
        <f t="shared" si="8"/>
        <v>0</v>
      </c>
      <c r="J41" s="273"/>
      <c r="K41" s="274">
        <f t="shared" si="9"/>
        <v>0</v>
      </c>
      <c r="L41" s="274">
        <v>21</v>
      </c>
      <c r="M41" s="274">
        <f t="shared" si="10"/>
        <v>0</v>
      </c>
      <c r="N41" s="274">
        <v>7.6099999999999996E-3</v>
      </c>
      <c r="O41" s="274">
        <f t="shared" si="11"/>
        <v>0.02</v>
      </c>
      <c r="P41" s="274">
        <v>0</v>
      </c>
      <c r="Q41" s="275">
        <f t="shared" si="12"/>
        <v>0</v>
      </c>
      <c r="R41" s="142"/>
      <c r="S41" s="142" t="s">
        <v>108</v>
      </c>
      <c r="T41" s="142" t="s">
        <v>108</v>
      </c>
      <c r="U41" s="142">
        <v>0</v>
      </c>
      <c r="V41" s="142">
        <f t="shared" si="13"/>
        <v>0</v>
      </c>
      <c r="W41" s="142"/>
      <c r="X41" s="142" t="s">
        <v>101</v>
      </c>
      <c r="Y41" s="140"/>
      <c r="Z41" s="140"/>
      <c r="AA41" s="140"/>
      <c r="AB41" s="140"/>
      <c r="AC41" s="140"/>
      <c r="AD41" s="140"/>
      <c r="AE41" s="140"/>
      <c r="AF41" s="140"/>
      <c r="AG41" s="140" t="s">
        <v>135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268">
        <v>25</v>
      </c>
      <c r="B42" s="269" t="s">
        <v>168</v>
      </c>
      <c r="C42" s="270" t="s">
        <v>169</v>
      </c>
      <c r="D42" s="271" t="s">
        <v>159</v>
      </c>
      <c r="E42" s="272">
        <v>2</v>
      </c>
      <c r="F42" s="145"/>
      <c r="G42" s="274">
        <f t="shared" si="7"/>
        <v>0</v>
      </c>
      <c r="H42" s="273"/>
      <c r="I42" s="274">
        <f t="shared" si="8"/>
        <v>0</v>
      </c>
      <c r="J42" s="273"/>
      <c r="K42" s="274">
        <f t="shared" si="9"/>
        <v>0</v>
      </c>
      <c r="L42" s="274">
        <v>21</v>
      </c>
      <c r="M42" s="274">
        <f t="shared" si="10"/>
        <v>0</v>
      </c>
      <c r="N42" s="274">
        <v>7.1459999999999996E-2</v>
      </c>
      <c r="O42" s="274">
        <f t="shared" si="11"/>
        <v>0.14000000000000001</v>
      </c>
      <c r="P42" s="274">
        <v>0</v>
      </c>
      <c r="Q42" s="275">
        <f t="shared" si="12"/>
        <v>0</v>
      </c>
      <c r="R42" s="142"/>
      <c r="S42" s="142" t="s">
        <v>108</v>
      </c>
      <c r="T42" s="142" t="s">
        <v>108</v>
      </c>
      <c r="U42" s="142">
        <v>0</v>
      </c>
      <c r="V42" s="142">
        <f t="shared" si="13"/>
        <v>0</v>
      </c>
      <c r="W42" s="142"/>
      <c r="X42" s="142" t="s">
        <v>101</v>
      </c>
      <c r="Y42" s="140"/>
      <c r="Z42" s="140"/>
      <c r="AA42" s="140"/>
      <c r="AB42" s="140"/>
      <c r="AC42" s="140"/>
      <c r="AD42" s="140"/>
      <c r="AE42" s="140"/>
      <c r="AF42" s="140"/>
      <c r="AG42" s="140" t="s">
        <v>135</v>
      </c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268">
        <v>26</v>
      </c>
      <c r="B43" s="269" t="s">
        <v>170</v>
      </c>
      <c r="C43" s="270" t="s">
        <v>171</v>
      </c>
      <c r="D43" s="271" t="s">
        <v>159</v>
      </c>
      <c r="E43" s="272">
        <v>4</v>
      </c>
      <c r="F43" s="145"/>
      <c r="G43" s="274">
        <f t="shared" si="7"/>
        <v>0</v>
      </c>
      <c r="H43" s="273"/>
      <c r="I43" s="274">
        <f t="shared" si="8"/>
        <v>0</v>
      </c>
      <c r="J43" s="273"/>
      <c r="K43" s="274">
        <f t="shared" si="9"/>
        <v>0</v>
      </c>
      <c r="L43" s="274">
        <v>21</v>
      </c>
      <c r="M43" s="274">
        <f t="shared" si="10"/>
        <v>0</v>
      </c>
      <c r="N43" s="274">
        <v>4.8999999999999998E-3</v>
      </c>
      <c r="O43" s="274">
        <f t="shared" si="11"/>
        <v>0.02</v>
      </c>
      <c r="P43" s="274">
        <v>0</v>
      </c>
      <c r="Q43" s="275">
        <f t="shared" si="12"/>
        <v>0</v>
      </c>
      <c r="R43" s="142"/>
      <c r="S43" s="142" t="s">
        <v>108</v>
      </c>
      <c r="T43" s="142" t="s">
        <v>108</v>
      </c>
      <c r="U43" s="142">
        <v>0</v>
      </c>
      <c r="V43" s="142">
        <f t="shared" si="13"/>
        <v>0</v>
      </c>
      <c r="W43" s="142"/>
      <c r="X43" s="142" t="s">
        <v>101</v>
      </c>
      <c r="Y43" s="140"/>
      <c r="Z43" s="140"/>
      <c r="AA43" s="140"/>
      <c r="AB43" s="140"/>
      <c r="AC43" s="140"/>
      <c r="AD43" s="140"/>
      <c r="AE43" s="140"/>
      <c r="AF43" s="140"/>
      <c r="AG43" s="140" t="s">
        <v>135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268">
        <v>27</v>
      </c>
      <c r="B44" s="269" t="s">
        <v>172</v>
      </c>
      <c r="C44" s="270" t="s">
        <v>173</v>
      </c>
      <c r="D44" s="271" t="s">
        <v>159</v>
      </c>
      <c r="E44" s="272">
        <v>4</v>
      </c>
      <c r="F44" s="145"/>
      <c r="G44" s="274">
        <f t="shared" si="7"/>
        <v>0</v>
      </c>
      <c r="H44" s="273"/>
      <c r="I44" s="274">
        <f t="shared" si="8"/>
        <v>0</v>
      </c>
      <c r="J44" s="273"/>
      <c r="K44" s="274">
        <f t="shared" si="9"/>
        <v>0</v>
      </c>
      <c r="L44" s="274">
        <v>21</v>
      </c>
      <c r="M44" s="274">
        <f t="shared" si="10"/>
        <v>0</v>
      </c>
      <c r="N44" s="274">
        <v>4.8999999999999998E-4</v>
      </c>
      <c r="O44" s="274">
        <f t="shared" si="11"/>
        <v>0</v>
      </c>
      <c r="P44" s="274">
        <v>0</v>
      </c>
      <c r="Q44" s="275">
        <f t="shared" si="12"/>
        <v>0</v>
      </c>
      <c r="R44" s="142"/>
      <c r="S44" s="142" t="s">
        <v>108</v>
      </c>
      <c r="T44" s="142" t="s">
        <v>108</v>
      </c>
      <c r="U44" s="142">
        <v>0</v>
      </c>
      <c r="V44" s="142">
        <f t="shared" si="13"/>
        <v>0</v>
      </c>
      <c r="W44" s="142"/>
      <c r="X44" s="142" t="s">
        <v>101</v>
      </c>
      <c r="Y44" s="140"/>
      <c r="Z44" s="140"/>
      <c r="AA44" s="140"/>
      <c r="AB44" s="140"/>
      <c r="AC44" s="140"/>
      <c r="AD44" s="140"/>
      <c r="AE44" s="140"/>
      <c r="AF44" s="140"/>
      <c r="AG44" s="140" t="s">
        <v>135</v>
      </c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268">
        <v>28</v>
      </c>
      <c r="B45" s="269" t="s">
        <v>174</v>
      </c>
      <c r="C45" s="270" t="s">
        <v>175</v>
      </c>
      <c r="D45" s="271" t="s">
        <v>132</v>
      </c>
      <c r="E45" s="272">
        <v>325</v>
      </c>
      <c r="F45" s="145"/>
      <c r="G45" s="274">
        <f t="shared" si="7"/>
        <v>0</v>
      </c>
      <c r="H45" s="273"/>
      <c r="I45" s="274">
        <f t="shared" si="8"/>
        <v>0</v>
      </c>
      <c r="J45" s="273"/>
      <c r="K45" s="274">
        <f t="shared" si="9"/>
        <v>0</v>
      </c>
      <c r="L45" s="274">
        <v>21</v>
      </c>
      <c r="M45" s="274">
        <f t="shared" si="10"/>
        <v>0</v>
      </c>
      <c r="N45" s="274">
        <v>0</v>
      </c>
      <c r="O45" s="274">
        <f t="shared" si="11"/>
        <v>0</v>
      </c>
      <c r="P45" s="274">
        <v>0</v>
      </c>
      <c r="Q45" s="275">
        <f t="shared" si="12"/>
        <v>0</v>
      </c>
      <c r="R45" s="142"/>
      <c r="S45" s="142" t="s">
        <v>108</v>
      </c>
      <c r="T45" s="142" t="s">
        <v>108</v>
      </c>
      <c r="U45" s="142">
        <v>0</v>
      </c>
      <c r="V45" s="142">
        <f t="shared" si="13"/>
        <v>0</v>
      </c>
      <c r="W45" s="142"/>
      <c r="X45" s="142" t="s">
        <v>101</v>
      </c>
      <c r="Y45" s="140"/>
      <c r="Z45" s="140"/>
      <c r="AA45" s="140"/>
      <c r="AB45" s="140"/>
      <c r="AC45" s="140"/>
      <c r="AD45" s="140"/>
      <c r="AE45" s="140"/>
      <c r="AF45" s="140"/>
      <c r="AG45" s="140" t="s">
        <v>135</v>
      </c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268">
        <v>29</v>
      </c>
      <c r="B46" s="269" t="s">
        <v>176</v>
      </c>
      <c r="C46" s="270" t="s">
        <v>177</v>
      </c>
      <c r="D46" s="271" t="s">
        <v>178</v>
      </c>
      <c r="E46" s="272">
        <v>0.72226000000000001</v>
      </c>
      <c r="F46" s="145"/>
      <c r="G46" s="274">
        <f t="shared" si="7"/>
        <v>0</v>
      </c>
      <c r="H46" s="273"/>
      <c r="I46" s="274">
        <f t="shared" si="8"/>
        <v>0</v>
      </c>
      <c r="J46" s="273"/>
      <c r="K46" s="274">
        <f t="shared" si="9"/>
        <v>0</v>
      </c>
      <c r="L46" s="274">
        <v>21</v>
      </c>
      <c r="M46" s="274">
        <f t="shared" si="10"/>
        <v>0</v>
      </c>
      <c r="N46" s="274">
        <v>0</v>
      </c>
      <c r="O46" s="274">
        <f t="shared" si="11"/>
        <v>0</v>
      </c>
      <c r="P46" s="274">
        <v>0</v>
      </c>
      <c r="Q46" s="275">
        <f t="shared" si="12"/>
        <v>0</v>
      </c>
      <c r="R46" s="142"/>
      <c r="S46" s="142" t="s">
        <v>108</v>
      </c>
      <c r="T46" s="142" t="s">
        <v>108</v>
      </c>
      <c r="U46" s="142">
        <v>0</v>
      </c>
      <c r="V46" s="142">
        <f t="shared" si="13"/>
        <v>0</v>
      </c>
      <c r="W46" s="142"/>
      <c r="X46" s="142" t="s">
        <v>101</v>
      </c>
      <c r="Y46" s="140"/>
      <c r="Z46" s="140"/>
      <c r="AA46" s="140"/>
      <c r="AB46" s="140"/>
      <c r="AC46" s="140"/>
      <c r="AD46" s="140"/>
      <c r="AE46" s="140"/>
      <c r="AF46" s="140"/>
      <c r="AG46" s="140" t="s">
        <v>179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1" x14ac:dyDescent="0.2">
      <c r="A47" s="254">
        <v>30</v>
      </c>
      <c r="B47" s="255" t="s">
        <v>180</v>
      </c>
      <c r="C47" s="288" t="s">
        <v>316</v>
      </c>
      <c r="D47" s="287" t="s">
        <v>159</v>
      </c>
      <c r="E47" s="258">
        <v>1</v>
      </c>
      <c r="F47" s="144"/>
      <c r="G47" s="260">
        <f t="shared" si="7"/>
        <v>0</v>
      </c>
      <c r="H47" s="259"/>
      <c r="I47" s="260">
        <f t="shared" si="8"/>
        <v>0</v>
      </c>
      <c r="J47" s="259"/>
      <c r="K47" s="260">
        <f t="shared" si="9"/>
        <v>0</v>
      </c>
      <c r="L47" s="260">
        <v>21</v>
      </c>
      <c r="M47" s="260">
        <f t="shared" si="10"/>
        <v>0</v>
      </c>
      <c r="N47" s="260">
        <v>0</v>
      </c>
      <c r="O47" s="260">
        <f t="shared" si="11"/>
        <v>0</v>
      </c>
      <c r="P47" s="260">
        <v>0</v>
      </c>
      <c r="Q47" s="261">
        <f t="shared" si="12"/>
        <v>0</v>
      </c>
      <c r="R47" s="142"/>
      <c r="S47" s="142" t="s">
        <v>181</v>
      </c>
      <c r="T47" s="142" t="s">
        <v>182</v>
      </c>
      <c r="U47" s="142">
        <v>0</v>
      </c>
      <c r="V47" s="142">
        <f t="shared" si="13"/>
        <v>0</v>
      </c>
      <c r="W47" s="142"/>
      <c r="X47" s="142" t="s">
        <v>183</v>
      </c>
      <c r="Y47" s="140"/>
      <c r="Z47" s="140"/>
      <c r="AA47" s="140"/>
      <c r="AB47" s="140"/>
      <c r="AC47" s="140"/>
      <c r="AD47" s="140"/>
      <c r="AE47" s="140"/>
      <c r="AF47" s="140"/>
      <c r="AG47" s="140" t="s">
        <v>184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262"/>
      <c r="B48" s="263"/>
      <c r="C48" s="264" t="s">
        <v>185</v>
      </c>
      <c r="D48" s="265"/>
      <c r="E48" s="266">
        <v>1</v>
      </c>
      <c r="F48" s="283"/>
      <c r="G48" s="267"/>
      <c r="H48" s="267"/>
      <c r="I48" s="267"/>
      <c r="J48" s="267"/>
      <c r="K48" s="267"/>
      <c r="L48" s="267"/>
      <c r="M48" s="267"/>
      <c r="N48" s="267"/>
      <c r="O48" s="267"/>
      <c r="P48" s="267"/>
      <c r="Q48" s="267"/>
      <c r="R48" s="142"/>
      <c r="S48" s="142"/>
      <c r="T48" s="142"/>
      <c r="U48" s="142"/>
      <c r="V48" s="142"/>
      <c r="W48" s="142"/>
      <c r="X48" s="142"/>
      <c r="Y48" s="140"/>
      <c r="Z48" s="140"/>
      <c r="AA48" s="140"/>
      <c r="AB48" s="140"/>
      <c r="AC48" s="140"/>
      <c r="AD48" s="140"/>
      <c r="AE48" s="140"/>
      <c r="AF48" s="140"/>
      <c r="AG48" s="140" t="s">
        <v>104</v>
      </c>
      <c r="AH48" s="140">
        <v>0</v>
      </c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262"/>
      <c r="B49" s="263"/>
      <c r="C49" s="264" t="s">
        <v>186</v>
      </c>
      <c r="D49" s="265"/>
      <c r="E49" s="266"/>
      <c r="F49" s="283"/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7"/>
      <c r="R49" s="142"/>
      <c r="S49" s="142"/>
      <c r="T49" s="142"/>
      <c r="U49" s="142"/>
      <c r="V49" s="142"/>
      <c r="W49" s="142"/>
      <c r="X49" s="142"/>
      <c r="Y49" s="140"/>
      <c r="Z49" s="140"/>
      <c r="AA49" s="140"/>
      <c r="AB49" s="140"/>
      <c r="AC49" s="140"/>
      <c r="AD49" s="140"/>
      <c r="AE49" s="140"/>
      <c r="AF49" s="140"/>
      <c r="AG49" s="140" t="s">
        <v>104</v>
      </c>
      <c r="AH49" s="140">
        <v>0</v>
      </c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x14ac:dyDescent="0.2">
      <c r="A50" s="247" t="s">
        <v>94</v>
      </c>
      <c r="B50" s="248" t="s">
        <v>61</v>
      </c>
      <c r="C50" s="249" t="s">
        <v>62</v>
      </c>
      <c r="D50" s="250"/>
      <c r="E50" s="251"/>
      <c r="F50" s="284"/>
      <c r="G50" s="252">
        <f>SUMIF(AG51:AG84,"&lt;&gt;NOR",G51:G84)</f>
        <v>0</v>
      </c>
      <c r="H50" s="252"/>
      <c r="I50" s="252">
        <f>SUM(I51:I84)</f>
        <v>0</v>
      </c>
      <c r="J50" s="252"/>
      <c r="K50" s="252">
        <f>SUM(K51:K84)</f>
        <v>0</v>
      </c>
      <c r="L50" s="252"/>
      <c r="M50" s="252">
        <f>SUM(M51:M84)</f>
        <v>0</v>
      </c>
      <c r="N50" s="252"/>
      <c r="O50" s="252">
        <f>SUM(O51:O84)</f>
        <v>2.3299999999999992</v>
      </c>
      <c r="P50" s="252"/>
      <c r="Q50" s="253">
        <f>SUM(Q51:Q84)</f>
        <v>0</v>
      </c>
      <c r="R50" s="143"/>
      <c r="S50" s="143"/>
      <c r="T50" s="143"/>
      <c r="U50" s="143"/>
      <c r="V50" s="143">
        <f>SUM(V51:V84)</f>
        <v>0</v>
      </c>
      <c r="W50" s="143"/>
      <c r="X50" s="143"/>
      <c r="AG50" t="s">
        <v>95</v>
      </c>
    </row>
    <row r="51" spans="1:60" outlineLevel="1" x14ac:dyDescent="0.2">
      <c r="A51" s="268">
        <v>31</v>
      </c>
      <c r="B51" s="269" t="s">
        <v>187</v>
      </c>
      <c r="C51" s="270" t="s">
        <v>188</v>
      </c>
      <c r="D51" s="271" t="s">
        <v>132</v>
      </c>
      <c r="E51" s="272">
        <v>120</v>
      </c>
      <c r="F51" s="145"/>
      <c r="G51" s="274">
        <f t="shared" ref="G51:G82" si="14">ROUND(E51*F51,2)</f>
        <v>0</v>
      </c>
      <c r="H51" s="273"/>
      <c r="I51" s="274">
        <f t="shared" ref="I51:I82" si="15">ROUND(E51*H51,2)</f>
        <v>0</v>
      </c>
      <c r="J51" s="273"/>
      <c r="K51" s="274">
        <f t="shared" ref="K51:K82" si="16">ROUND(E51*J51,2)</f>
        <v>0</v>
      </c>
      <c r="L51" s="274">
        <v>21</v>
      </c>
      <c r="M51" s="274">
        <f t="shared" ref="M51:M82" si="17">G51*(1+L51/100)</f>
        <v>0</v>
      </c>
      <c r="N51" s="274">
        <v>3.98E-3</v>
      </c>
      <c r="O51" s="274">
        <f t="shared" ref="O51:O82" si="18">ROUND(E51*N51,2)</f>
        <v>0.48</v>
      </c>
      <c r="P51" s="274">
        <v>0</v>
      </c>
      <c r="Q51" s="275">
        <f t="shared" ref="Q51:Q82" si="19">ROUND(E51*P51,2)</f>
        <v>0</v>
      </c>
      <c r="R51" s="142"/>
      <c r="S51" s="142" t="s">
        <v>108</v>
      </c>
      <c r="T51" s="142" t="s">
        <v>108</v>
      </c>
      <c r="U51" s="142">
        <v>0</v>
      </c>
      <c r="V51" s="142">
        <f t="shared" ref="V51:V82" si="20">ROUND(E51*U51,2)</f>
        <v>0</v>
      </c>
      <c r="W51" s="142"/>
      <c r="X51" s="142" t="s">
        <v>101</v>
      </c>
      <c r="Y51" s="140"/>
      <c r="Z51" s="140"/>
      <c r="AA51" s="140"/>
      <c r="AB51" s="140"/>
      <c r="AC51" s="140"/>
      <c r="AD51" s="140"/>
      <c r="AE51" s="140"/>
      <c r="AF51" s="140"/>
      <c r="AG51" s="140" t="s">
        <v>135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268">
        <v>32</v>
      </c>
      <c r="B52" s="269" t="s">
        <v>189</v>
      </c>
      <c r="C52" s="270" t="s">
        <v>190</v>
      </c>
      <c r="D52" s="271" t="s">
        <v>132</v>
      </c>
      <c r="E52" s="272">
        <v>70</v>
      </c>
      <c r="F52" s="145"/>
      <c r="G52" s="274">
        <f t="shared" si="14"/>
        <v>0</v>
      </c>
      <c r="H52" s="273"/>
      <c r="I52" s="274">
        <f t="shared" si="15"/>
        <v>0</v>
      </c>
      <c r="J52" s="273"/>
      <c r="K52" s="274">
        <f t="shared" si="16"/>
        <v>0</v>
      </c>
      <c r="L52" s="274">
        <v>21</v>
      </c>
      <c r="M52" s="274">
        <f t="shared" si="17"/>
        <v>0</v>
      </c>
      <c r="N52" s="274">
        <v>5.1799999999999997E-3</v>
      </c>
      <c r="O52" s="274">
        <f t="shared" si="18"/>
        <v>0.36</v>
      </c>
      <c r="P52" s="274">
        <v>0</v>
      </c>
      <c r="Q52" s="275">
        <f t="shared" si="19"/>
        <v>0</v>
      </c>
      <c r="R52" s="142"/>
      <c r="S52" s="142" t="s">
        <v>108</v>
      </c>
      <c r="T52" s="142" t="s">
        <v>108</v>
      </c>
      <c r="U52" s="142">
        <v>0</v>
      </c>
      <c r="V52" s="142">
        <f t="shared" si="20"/>
        <v>0</v>
      </c>
      <c r="W52" s="142"/>
      <c r="X52" s="142" t="s">
        <v>101</v>
      </c>
      <c r="Y52" s="140"/>
      <c r="Z52" s="140"/>
      <c r="AA52" s="140"/>
      <c r="AB52" s="140"/>
      <c r="AC52" s="140"/>
      <c r="AD52" s="140"/>
      <c r="AE52" s="140"/>
      <c r="AF52" s="140"/>
      <c r="AG52" s="140" t="s">
        <v>135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268">
        <v>33</v>
      </c>
      <c r="B53" s="269" t="s">
        <v>191</v>
      </c>
      <c r="C53" s="270" t="s">
        <v>192</v>
      </c>
      <c r="D53" s="271" t="s">
        <v>132</v>
      </c>
      <c r="E53" s="272">
        <v>10</v>
      </c>
      <c r="F53" s="145"/>
      <c r="G53" s="274">
        <f t="shared" si="14"/>
        <v>0</v>
      </c>
      <c r="H53" s="273"/>
      <c r="I53" s="274">
        <f t="shared" si="15"/>
        <v>0</v>
      </c>
      <c r="J53" s="273"/>
      <c r="K53" s="274">
        <f t="shared" si="16"/>
        <v>0</v>
      </c>
      <c r="L53" s="274">
        <v>21</v>
      </c>
      <c r="M53" s="274">
        <f t="shared" si="17"/>
        <v>0</v>
      </c>
      <c r="N53" s="274">
        <v>5.3499999999999997E-3</v>
      </c>
      <c r="O53" s="274">
        <f t="shared" si="18"/>
        <v>0.05</v>
      </c>
      <c r="P53" s="274">
        <v>0</v>
      </c>
      <c r="Q53" s="275">
        <f t="shared" si="19"/>
        <v>0</v>
      </c>
      <c r="R53" s="142"/>
      <c r="S53" s="142" t="s">
        <v>108</v>
      </c>
      <c r="T53" s="142" t="s">
        <v>108</v>
      </c>
      <c r="U53" s="142">
        <v>0</v>
      </c>
      <c r="V53" s="142">
        <f t="shared" si="20"/>
        <v>0</v>
      </c>
      <c r="W53" s="142"/>
      <c r="X53" s="142" t="s">
        <v>101</v>
      </c>
      <c r="Y53" s="140"/>
      <c r="Z53" s="140"/>
      <c r="AA53" s="140"/>
      <c r="AB53" s="140"/>
      <c r="AC53" s="140"/>
      <c r="AD53" s="140"/>
      <c r="AE53" s="140"/>
      <c r="AF53" s="140"/>
      <c r="AG53" s="140" t="s">
        <v>135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268">
        <v>34</v>
      </c>
      <c r="B54" s="269" t="s">
        <v>193</v>
      </c>
      <c r="C54" s="270" t="s">
        <v>194</v>
      </c>
      <c r="D54" s="271" t="s">
        <v>132</v>
      </c>
      <c r="E54" s="272">
        <v>55</v>
      </c>
      <c r="F54" s="145"/>
      <c r="G54" s="274">
        <f t="shared" si="14"/>
        <v>0</v>
      </c>
      <c r="H54" s="273"/>
      <c r="I54" s="274">
        <f t="shared" si="15"/>
        <v>0</v>
      </c>
      <c r="J54" s="273"/>
      <c r="K54" s="274">
        <f t="shared" si="16"/>
        <v>0</v>
      </c>
      <c r="L54" s="274">
        <v>21</v>
      </c>
      <c r="M54" s="274">
        <f t="shared" si="17"/>
        <v>0</v>
      </c>
      <c r="N54" s="274">
        <v>5.6299999999999996E-3</v>
      </c>
      <c r="O54" s="274">
        <f t="shared" si="18"/>
        <v>0.31</v>
      </c>
      <c r="P54" s="274">
        <v>0</v>
      </c>
      <c r="Q54" s="275">
        <f t="shared" si="19"/>
        <v>0</v>
      </c>
      <c r="R54" s="142"/>
      <c r="S54" s="142" t="s">
        <v>108</v>
      </c>
      <c r="T54" s="142" t="s">
        <v>108</v>
      </c>
      <c r="U54" s="142">
        <v>0</v>
      </c>
      <c r="V54" s="142">
        <f t="shared" si="20"/>
        <v>0</v>
      </c>
      <c r="W54" s="142"/>
      <c r="X54" s="142" t="s">
        <v>101</v>
      </c>
      <c r="Y54" s="140"/>
      <c r="Z54" s="140"/>
      <c r="AA54" s="140"/>
      <c r="AB54" s="140"/>
      <c r="AC54" s="140"/>
      <c r="AD54" s="140"/>
      <c r="AE54" s="140"/>
      <c r="AF54" s="140"/>
      <c r="AG54" s="140" t="s">
        <v>135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268">
        <v>35</v>
      </c>
      <c r="B55" s="269" t="s">
        <v>195</v>
      </c>
      <c r="C55" s="270" t="s">
        <v>196</v>
      </c>
      <c r="D55" s="271" t="s">
        <v>132</v>
      </c>
      <c r="E55" s="272">
        <v>32</v>
      </c>
      <c r="F55" s="145"/>
      <c r="G55" s="274">
        <f t="shared" si="14"/>
        <v>0</v>
      </c>
      <c r="H55" s="273"/>
      <c r="I55" s="274">
        <f t="shared" si="15"/>
        <v>0</v>
      </c>
      <c r="J55" s="273"/>
      <c r="K55" s="274">
        <f t="shared" si="16"/>
        <v>0</v>
      </c>
      <c r="L55" s="274">
        <v>21</v>
      </c>
      <c r="M55" s="274">
        <f t="shared" si="17"/>
        <v>0</v>
      </c>
      <c r="N55" s="274">
        <v>6.5399999999999998E-3</v>
      </c>
      <c r="O55" s="274">
        <f t="shared" si="18"/>
        <v>0.21</v>
      </c>
      <c r="P55" s="274">
        <v>0</v>
      </c>
      <c r="Q55" s="275">
        <f t="shared" si="19"/>
        <v>0</v>
      </c>
      <c r="R55" s="142"/>
      <c r="S55" s="142" t="s">
        <v>108</v>
      </c>
      <c r="T55" s="142" t="s">
        <v>108</v>
      </c>
      <c r="U55" s="142">
        <v>0</v>
      </c>
      <c r="V55" s="142">
        <f t="shared" si="20"/>
        <v>0</v>
      </c>
      <c r="W55" s="142"/>
      <c r="X55" s="142" t="s">
        <v>101</v>
      </c>
      <c r="Y55" s="140"/>
      <c r="Z55" s="140"/>
      <c r="AA55" s="140"/>
      <c r="AB55" s="140"/>
      <c r="AC55" s="140"/>
      <c r="AD55" s="140"/>
      <c r="AE55" s="140"/>
      <c r="AF55" s="140"/>
      <c r="AG55" s="140" t="s">
        <v>135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268">
        <v>36</v>
      </c>
      <c r="B56" s="269" t="s">
        <v>197</v>
      </c>
      <c r="C56" s="270" t="s">
        <v>198</v>
      </c>
      <c r="D56" s="271" t="s">
        <v>132</v>
      </c>
      <c r="E56" s="272">
        <v>25</v>
      </c>
      <c r="F56" s="145"/>
      <c r="G56" s="274">
        <f t="shared" si="14"/>
        <v>0</v>
      </c>
      <c r="H56" s="273"/>
      <c r="I56" s="274">
        <f t="shared" si="15"/>
        <v>0</v>
      </c>
      <c r="J56" s="273"/>
      <c r="K56" s="274">
        <f t="shared" si="16"/>
        <v>0</v>
      </c>
      <c r="L56" s="274">
        <v>21</v>
      </c>
      <c r="M56" s="274">
        <f t="shared" si="17"/>
        <v>0</v>
      </c>
      <c r="N56" s="274">
        <v>3.9300000000000003E-3</v>
      </c>
      <c r="O56" s="274">
        <f t="shared" si="18"/>
        <v>0.1</v>
      </c>
      <c r="P56" s="274">
        <v>0</v>
      </c>
      <c r="Q56" s="275">
        <f t="shared" si="19"/>
        <v>0</v>
      </c>
      <c r="R56" s="142"/>
      <c r="S56" s="142" t="s">
        <v>108</v>
      </c>
      <c r="T56" s="142" t="s">
        <v>108</v>
      </c>
      <c r="U56" s="142">
        <v>0</v>
      </c>
      <c r="V56" s="142">
        <f t="shared" si="20"/>
        <v>0</v>
      </c>
      <c r="W56" s="142"/>
      <c r="X56" s="142" t="s">
        <v>101</v>
      </c>
      <c r="Y56" s="140"/>
      <c r="Z56" s="140"/>
      <c r="AA56" s="140"/>
      <c r="AB56" s="140"/>
      <c r="AC56" s="140"/>
      <c r="AD56" s="140"/>
      <c r="AE56" s="140"/>
      <c r="AF56" s="140"/>
      <c r="AG56" s="140" t="s">
        <v>135</v>
      </c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268">
        <v>37</v>
      </c>
      <c r="B57" s="269" t="s">
        <v>199</v>
      </c>
      <c r="C57" s="270" t="s">
        <v>200</v>
      </c>
      <c r="D57" s="271" t="s">
        <v>132</v>
      </c>
      <c r="E57" s="272">
        <v>90</v>
      </c>
      <c r="F57" s="145"/>
      <c r="G57" s="274">
        <f t="shared" si="14"/>
        <v>0</v>
      </c>
      <c r="H57" s="273"/>
      <c r="I57" s="274">
        <f t="shared" si="15"/>
        <v>0</v>
      </c>
      <c r="J57" s="273"/>
      <c r="K57" s="274">
        <f t="shared" si="16"/>
        <v>0</v>
      </c>
      <c r="L57" s="274">
        <v>21</v>
      </c>
      <c r="M57" s="274">
        <f t="shared" si="17"/>
        <v>0</v>
      </c>
      <c r="N57" s="274">
        <v>4.0099999999999997E-3</v>
      </c>
      <c r="O57" s="274">
        <f t="shared" si="18"/>
        <v>0.36</v>
      </c>
      <c r="P57" s="274">
        <v>0</v>
      </c>
      <c r="Q57" s="275">
        <f t="shared" si="19"/>
        <v>0</v>
      </c>
      <c r="R57" s="142"/>
      <c r="S57" s="142" t="s">
        <v>108</v>
      </c>
      <c r="T57" s="142" t="s">
        <v>108</v>
      </c>
      <c r="U57" s="142">
        <v>0</v>
      </c>
      <c r="V57" s="142">
        <f t="shared" si="20"/>
        <v>0</v>
      </c>
      <c r="W57" s="142"/>
      <c r="X57" s="142" t="s">
        <v>101</v>
      </c>
      <c r="Y57" s="140"/>
      <c r="Z57" s="140"/>
      <c r="AA57" s="140"/>
      <c r="AB57" s="140"/>
      <c r="AC57" s="140"/>
      <c r="AD57" s="140"/>
      <c r="AE57" s="140"/>
      <c r="AF57" s="140"/>
      <c r="AG57" s="140" t="s">
        <v>135</v>
      </c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268">
        <v>38</v>
      </c>
      <c r="B58" s="269" t="s">
        <v>201</v>
      </c>
      <c r="C58" s="270" t="s">
        <v>202</v>
      </c>
      <c r="D58" s="271" t="s">
        <v>132</v>
      </c>
      <c r="E58" s="272">
        <v>70</v>
      </c>
      <c r="F58" s="145"/>
      <c r="G58" s="274">
        <f t="shared" si="14"/>
        <v>0</v>
      </c>
      <c r="H58" s="273"/>
      <c r="I58" s="274">
        <f t="shared" si="15"/>
        <v>0</v>
      </c>
      <c r="J58" s="273"/>
      <c r="K58" s="274">
        <f t="shared" si="16"/>
        <v>0</v>
      </c>
      <c r="L58" s="274">
        <v>21</v>
      </c>
      <c r="M58" s="274">
        <f t="shared" si="17"/>
        <v>0</v>
      </c>
      <c r="N58" s="274">
        <v>5.2199999999999998E-3</v>
      </c>
      <c r="O58" s="274">
        <f t="shared" si="18"/>
        <v>0.37</v>
      </c>
      <c r="P58" s="274">
        <v>0</v>
      </c>
      <c r="Q58" s="275">
        <f t="shared" si="19"/>
        <v>0</v>
      </c>
      <c r="R58" s="142"/>
      <c r="S58" s="142" t="s">
        <v>108</v>
      </c>
      <c r="T58" s="142" t="s">
        <v>108</v>
      </c>
      <c r="U58" s="142">
        <v>0</v>
      </c>
      <c r="V58" s="142">
        <f t="shared" si="20"/>
        <v>0</v>
      </c>
      <c r="W58" s="142"/>
      <c r="X58" s="142" t="s">
        <v>101</v>
      </c>
      <c r="Y58" s="140"/>
      <c r="Z58" s="140"/>
      <c r="AA58" s="140"/>
      <c r="AB58" s="140"/>
      <c r="AC58" s="140"/>
      <c r="AD58" s="140"/>
      <c r="AE58" s="140"/>
      <c r="AF58" s="140"/>
      <c r="AG58" s="140" t="s">
        <v>135</v>
      </c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ht="22.5" outlineLevel="1" x14ac:dyDescent="0.2">
      <c r="A59" s="268">
        <v>39</v>
      </c>
      <c r="B59" s="269" t="s">
        <v>203</v>
      </c>
      <c r="C59" s="270" t="s">
        <v>204</v>
      </c>
      <c r="D59" s="271" t="s">
        <v>132</v>
      </c>
      <c r="E59" s="272">
        <v>130</v>
      </c>
      <c r="F59" s="145"/>
      <c r="G59" s="274">
        <f t="shared" si="14"/>
        <v>0</v>
      </c>
      <c r="H59" s="273"/>
      <c r="I59" s="274">
        <f t="shared" si="15"/>
        <v>0</v>
      </c>
      <c r="J59" s="273"/>
      <c r="K59" s="274">
        <f t="shared" si="16"/>
        <v>0</v>
      </c>
      <c r="L59" s="274">
        <v>21</v>
      </c>
      <c r="M59" s="274">
        <f t="shared" si="17"/>
        <v>0</v>
      </c>
      <c r="N59" s="274">
        <v>3.0000000000000001E-5</v>
      </c>
      <c r="O59" s="274">
        <f t="shared" si="18"/>
        <v>0</v>
      </c>
      <c r="P59" s="274">
        <v>0</v>
      </c>
      <c r="Q59" s="275">
        <f t="shared" si="19"/>
        <v>0</v>
      </c>
      <c r="R59" s="142"/>
      <c r="S59" s="142" t="s">
        <v>108</v>
      </c>
      <c r="T59" s="142" t="s">
        <v>108</v>
      </c>
      <c r="U59" s="142">
        <v>0</v>
      </c>
      <c r="V59" s="142">
        <f t="shared" si="20"/>
        <v>0</v>
      </c>
      <c r="W59" s="142"/>
      <c r="X59" s="142" t="s">
        <v>101</v>
      </c>
      <c r="Y59" s="140"/>
      <c r="Z59" s="140"/>
      <c r="AA59" s="140"/>
      <c r="AB59" s="140"/>
      <c r="AC59" s="140"/>
      <c r="AD59" s="140"/>
      <c r="AE59" s="140"/>
      <c r="AF59" s="140"/>
      <c r="AG59" s="140" t="s">
        <v>205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ht="22.5" outlineLevel="1" x14ac:dyDescent="0.2">
      <c r="A60" s="268">
        <v>40</v>
      </c>
      <c r="B60" s="269" t="s">
        <v>203</v>
      </c>
      <c r="C60" s="270" t="s">
        <v>206</v>
      </c>
      <c r="D60" s="271" t="s">
        <v>132</v>
      </c>
      <c r="E60" s="272">
        <v>70</v>
      </c>
      <c r="F60" s="145"/>
      <c r="G60" s="274">
        <f t="shared" si="14"/>
        <v>0</v>
      </c>
      <c r="H60" s="273"/>
      <c r="I60" s="274">
        <f t="shared" si="15"/>
        <v>0</v>
      </c>
      <c r="J60" s="273"/>
      <c r="K60" s="274">
        <f t="shared" si="16"/>
        <v>0</v>
      </c>
      <c r="L60" s="274">
        <v>21</v>
      </c>
      <c r="M60" s="274">
        <f t="shared" si="17"/>
        <v>0</v>
      </c>
      <c r="N60" s="274">
        <v>6.0000000000000002E-5</v>
      </c>
      <c r="O60" s="274">
        <f t="shared" si="18"/>
        <v>0</v>
      </c>
      <c r="P60" s="274">
        <v>0</v>
      </c>
      <c r="Q60" s="275">
        <f t="shared" si="19"/>
        <v>0</v>
      </c>
      <c r="R60" s="142"/>
      <c r="S60" s="142" t="s">
        <v>108</v>
      </c>
      <c r="T60" s="142" t="s">
        <v>108</v>
      </c>
      <c r="U60" s="142">
        <v>0</v>
      </c>
      <c r="V60" s="142">
        <f t="shared" si="20"/>
        <v>0</v>
      </c>
      <c r="W60" s="142"/>
      <c r="X60" s="142" t="s">
        <v>101</v>
      </c>
      <c r="Y60" s="140"/>
      <c r="Z60" s="140"/>
      <c r="AA60" s="140"/>
      <c r="AB60" s="140"/>
      <c r="AC60" s="140"/>
      <c r="AD60" s="140"/>
      <c r="AE60" s="140"/>
      <c r="AF60" s="140"/>
      <c r="AG60" s="140" t="s">
        <v>135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22.5" outlineLevel="1" x14ac:dyDescent="0.2">
      <c r="A61" s="268">
        <v>41</v>
      </c>
      <c r="B61" s="269" t="s">
        <v>203</v>
      </c>
      <c r="C61" s="270" t="s">
        <v>207</v>
      </c>
      <c r="D61" s="271" t="s">
        <v>132</v>
      </c>
      <c r="E61" s="272">
        <v>50</v>
      </c>
      <c r="F61" s="145"/>
      <c r="G61" s="274">
        <f t="shared" si="14"/>
        <v>0</v>
      </c>
      <c r="H61" s="273"/>
      <c r="I61" s="274">
        <f t="shared" si="15"/>
        <v>0</v>
      </c>
      <c r="J61" s="273"/>
      <c r="K61" s="274">
        <f t="shared" si="16"/>
        <v>0</v>
      </c>
      <c r="L61" s="274">
        <v>21</v>
      </c>
      <c r="M61" s="274">
        <f t="shared" si="17"/>
        <v>0</v>
      </c>
      <c r="N61" s="274">
        <v>5.0000000000000002E-5</v>
      </c>
      <c r="O61" s="274">
        <f t="shared" si="18"/>
        <v>0</v>
      </c>
      <c r="P61" s="274">
        <v>0</v>
      </c>
      <c r="Q61" s="275">
        <f t="shared" si="19"/>
        <v>0</v>
      </c>
      <c r="R61" s="142"/>
      <c r="S61" s="142" t="s">
        <v>108</v>
      </c>
      <c r="T61" s="142" t="s">
        <v>108</v>
      </c>
      <c r="U61" s="142">
        <v>0</v>
      </c>
      <c r="V61" s="142">
        <f t="shared" si="20"/>
        <v>0</v>
      </c>
      <c r="W61" s="142"/>
      <c r="X61" s="142" t="s">
        <v>101</v>
      </c>
      <c r="Y61" s="140"/>
      <c r="Z61" s="140"/>
      <c r="AA61" s="140"/>
      <c r="AB61" s="140"/>
      <c r="AC61" s="140"/>
      <c r="AD61" s="140"/>
      <c r="AE61" s="140"/>
      <c r="AF61" s="140"/>
      <c r="AG61" s="140" t="s">
        <v>135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ht="22.5" outlineLevel="1" x14ac:dyDescent="0.2">
      <c r="A62" s="268">
        <v>42</v>
      </c>
      <c r="B62" s="269" t="s">
        <v>203</v>
      </c>
      <c r="C62" s="270" t="s">
        <v>208</v>
      </c>
      <c r="D62" s="271" t="s">
        <v>132</v>
      </c>
      <c r="E62" s="272">
        <v>70</v>
      </c>
      <c r="F62" s="145"/>
      <c r="G62" s="274">
        <f t="shared" si="14"/>
        <v>0</v>
      </c>
      <c r="H62" s="273"/>
      <c r="I62" s="274">
        <f t="shared" si="15"/>
        <v>0</v>
      </c>
      <c r="J62" s="273"/>
      <c r="K62" s="274">
        <f t="shared" si="16"/>
        <v>0</v>
      </c>
      <c r="L62" s="274">
        <v>21</v>
      </c>
      <c r="M62" s="274">
        <f t="shared" si="17"/>
        <v>0</v>
      </c>
      <c r="N62" s="274">
        <v>1.1E-4</v>
      </c>
      <c r="O62" s="274">
        <f t="shared" si="18"/>
        <v>0.01</v>
      </c>
      <c r="P62" s="274">
        <v>0</v>
      </c>
      <c r="Q62" s="275">
        <f t="shared" si="19"/>
        <v>0</v>
      </c>
      <c r="R62" s="142"/>
      <c r="S62" s="142" t="s">
        <v>209</v>
      </c>
      <c r="T62" s="142" t="s">
        <v>100</v>
      </c>
      <c r="U62" s="142">
        <v>0</v>
      </c>
      <c r="V62" s="142">
        <f t="shared" si="20"/>
        <v>0</v>
      </c>
      <c r="W62" s="142"/>
      <c r="X62" s="142" t="s">
        <v>101</v>
      </c>
      <c r="Y62" s="140"/>
      <c r="Z62" s="140"/>
      <c r="AA62" s="140"/>
      <c r="AB62" s="140"/>
      <c r="AC62" s="140"/>
      <c r="AD62" s="140"/>
      <c r="AE62" s="140"/>
      <c r="AF62" s="140"/>
      <c r="AG62" s="140" t="s">
        <v>135</v>
      </c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ht="22.5" outlineLevel="1" x14ac:dyDescent="0.2">
      <c r="A63" s="268">
        <v>43</v>
      </c>
      <c r="B63" s="269" t="s">
        <v>203</v>
      </c>
      <c r="C63" s="270" t="s">
        <v>210</v>
      </c>
      <c r="D63" s="271" t="s">
        <v>132</v>
      </c>
      <c r="E63" s="272">
        <v>32</v>
      </c>
      <c r="F63" s="145"/>
      <c r="G63" s="274">
        <f t="shared" si="14"/>
        <v>0</v>
      </c>
      <c r="H63" s="273"/>
      <c r="I63" s="274">
        <f t="shared" si="15"/>
        <v>0</v>
      </c>
      <c r="J63" s="273"/>
      <c r="K63" s="274">
        <f t="shared" si="16"/>
        <v>0</v>
      </c>
      <c r="L63" s="274">
        <v>21</v>
      </c>
      <c r="M63" s="274">
        <f t="shared" si="17"/>
        <v>0</v>
      </c>
      <c r="N63" s="274">
        <v>1.9000000000000001E-4</v>
      </c>
      <c r="O63" s="274">
        <f t="shared" si="18"/>
        <v>0.01</v>
      </c>
      <c r="P63" s="274">
        <v>0</v>
      </c>
      <c r="Q63" s="275">
        <f t="shared" si="19"/>
        <v>0</v>
      </c>
      <c r="R63" s="142"/>
      <c r="S63" s="142" t="s">
        <v>209</v>
      </c>
      <c r="T63" s="142" t="s">
        <v>100</v>
      </c>
      <c r="U63" s="142">
        <v>0</v>
      </c>
      <c r="V63" s="142">
        <f t="shared" si="20"/>
        <v>0</v>
      </c>
      <c r="W63" s="142"/>
      <c r="X63" s="142" t="s">
        <v>101</v>
      </c>
      <c r="Y63" s="140"/>
      <c r="Z63" s="140"/>
      <c r="AA63" s="140"/>
      <c r="AB63" s="140"/>
      <c r="AC63" s="140"/>
      <c r="AD63" s="140"/>
      <c r="AE63" s="140"/>
      <c r="AF63" s="140"/>
      <c r="AG63" s="140" t="s">
        <v>135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ht="22.5" outlineLevel="1" x14ac:dyDescent="0.2">
      <c r="A64" s="268">
        <v>44</v>
      </c>
      <c r="B64" s="269" t="s">
        <v>211</v>
      </c>
      <c r="C64" s="270" t="s">
        <v>212</v>
      </c>
      <c r="D64" s="271" t="s">
        <v>132</v>
      </c>
      <c r="E64" s="272">
        <v>25</v>
      </c>
      <c r="F64" s="145"/>
      <c r="G64" s="274">
        <f t="shared" si="14"/>
        <v>0</v>
      </c>
      <c r="H64" s="273"/>
      <c r="I64" s="274">
        <f t="shared" si="15"/>
        <v>0</v>
      </c>
      <c r="J64" s="273"/>
      <c r="K64" s="274">
        <f t="shared" si="16"/>
        <v>0</v>
      </c>
      <c r="L64" s="274">
        <v>21</v>
      </c>
      <c r="M64" s="274">
        <f t="shared" si="17"/>
        <v>0</v>
      </c>
      <c r="N64" s="274">
        <v>5.0000000000000002E-5</v>
      </c>
      <c r="O64" s="274">
        <f t="shared" si="18"/>
        <v>0</v>
      </c>
      <c r="P64" s="274">
        <v>0</v>
      </c>
      <c r="Q64" s="275">
        <f t="shared" si="19"/>
        <v>0</v>
      </c>
      <c r="R64" s="142"/>
      <c r="S64" s="142" t="s">
        <v>108</v>
      </c>
      <c r="T64" s="142" t="s">
        <v>108</v>
      </c>
      <c r="U64" s="142">
        <v>0</v>
      </c>
      <c r="V64" s="142">
        <f t="shared" si="20"/>
        <v>0</v>
      </c>
      <c r="W64" s="142"/>
      <c r="X64" s="142" t="s">
        <v>101</v>
      </c>
      <c r="Y64" s="140"/>
      <c r="Z64" s="140"/>
      <c r="AA64" s="140"/>
      <c r="AB64" s="140"/>
      <c r="AC64" s="140"/>
      <c r="AD64" s="140"/>
      <c r="AE64" s="140"/>
      <c r="AF64" s="140"/>
      <c r="AG64" s="140" t="s">
        <v>135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ht="22.5" outlineLevel="1" x14ac:dyDescent="0.2">
      <c r="A65" s="268">
        <v>45</v>
      </c>
      <c r="B65" s="269" t="s">
        <v>211</v>
      </c>
      <c r="C65" s="270" t="s">
        <v>213</v>
      </c>
      <c r="D65" s="271" t="s">
        <v>132</v>
      </c>
      <c r="E65" s="272">
        <v>90</v>
      </c>
      <c r="F65" s="145"/>
      <c r="G65" s="274">
        <f t="shared" si="14"/>
        <v>0</v>
      </c>
      <c r="H65" s="273"/>
      <c r="I65" s="274">
        <f t="shared" si="15"/>
        <v>0</v>
      </c>
      <c r="J65" s="273"/>
      <c r="K65" s="274">
        <f t="shared" si="16"/>
        <v>0</v>
      </c>
      <c r="L65" s="274">
        <v>21</v>
      </c>
      <c r="M65" s="274">
        <f t="shared" si="17"/>
        <v>0</v>
      </c>
      <c r="N65" s="274">
        <v>6.0000000000000002E-5</v>
      </c>
      <c r="O65" s="274">
        <f t="shared" si="18"/>
        <v>0.01</v>
      </c>
      <c r="P65" s="274">
        <v>0</v>
      </c>
      <c r="Q65" s="275">
        <f t="shared" si="19"/>
        <v>0</v>
      </c>
      <c r="R65" s="142"/>
      <c r="S65" s="142" t="s">
        <v>108</v>
      </c>
      <c r="T65" s="142" t="s">
        <v>108</v>
      </c>
      <c r="U65" s="142">
        <v>0</v>
      </c>
      <c r="V65" s="142">
        <f t="shared" si="20"/>
        <v>0</v>
      </c>
      <c r="W65" s="142"/>
      <c r="X65" s="142" t="s">
        <v>101</v>
      </c>
      <c r="Y65" s="140"/>
      <c r="Z65" s="140"/>
      <c r="AA65" s="140"/>
      <c r="AB65" s="140"/>
      <c r="AC65" s="140"/>
      <c r="AD65" s="140"/>
      <c r="AE65" s="140"/>
      <c r="AF65" s="140"/>
      <c r="AG65" s="140" t="s">
        <v>135</v>
      </c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268">
        <v>46</v>
      </c>
      <c r="B66" s="269" t="s">
        <v>214</v>
      </c>
      <c r="C66" s="270" t="s">
        <v>215</v>
      </c>
      <c r="D66" s="271" t="s">
        <v>159</v>
      </c>
      <c r="E66" s="272">
        <v>74</v>
      </c>
      <c r="F66" s="145"/>
      <c r="G66" s="274">
        <f t="shared" si="14"/>
        <v>0</v>
      </c>
      <c r="H66" s="273"/>
      <c r="I66" s="274">
        <f t="shared" si="15"/>
        <v>0</v>
      </c>
      <c r="J66" s="273"/>
      <c r="K66" s="274">
        <f t="shared" si="16"/>
        <v>0</v>
      </c>
      <c r="L66" s="274">
        <v>21</v>
      </c>
      <c r="M66" s="274">
        <f t="shared" si="17"/>
        <v>0</v>
      </c>
      <c r="N66" s="274">
        <v>0</v>
      </c>
      <c r="O66" s="274">
        <f t="shared" si="18"/>
        <v>0</v>
      </c>
      <c r="P66" s="274">
        <v>0</v>
      </c>
      <c r="Q66" s="275">
        <f t="shared" si="19"/>
        <v>0</v>
      </c>
      <c r="R66" s="142"/>
      <c r="S66" s="142" t="s">
        <v>108</v>
      </c>
      <c r="T66" s="142" t="s">
        <v>108</v>
      </c>
      <c r="U66" s="142">
        <v>0</v>
      </c>
      <c r="V66" s="142">
        <f t="shared" si="20"/>
        <v>0</v>
      </c>
      <c r="W66" s="142"/>
      <c r="X66" s="142" t="s">
        <v>101</v>
      </c>
      <c r="Y66" s="140"/>
      <c r="Z66" s="140"/>
      <c r="AA66" s="140"/>
      <c r="AB66" s="140"/>
      <c r="AC66" s="140"/>
      <c r="AD66" s="140"/>
      <c r="AE66" s="140"/>
      <c r="AF66" s="140"/>
      <c r="AG66" s="140" t="s">
        <v>135</v>
      </c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268">
        <v>47</v>
      </c>
      <c r="B67" s="269" t="s">
        <v>216</v>
      </c>
      <c r="C67" s="270" t="s">
        <v>217</v>
      </c>
      <c r="D67" s="271" t="s">
        <v>159</v>
      </c>
      <c r="E67" s="272">
        <v>54</v>
      </c>
      <c r="F67" s="145"/>
      <c r="G67" s="274">
        <f t="shared" si="14"/>
        <v>0</v>
      </c>
      <c r="H67" s="273"/>
      <c r="I67" s="274">
        <f t="shared" si="15"/>
        <v>0</v>
      </c>
      <c r="J67" s="273"/>
      <c r="K67" s="274">
        <f t="shared" si="16"/>
        <v>0</v>
      </c>
      <c r="L67" s="274">
        <v>21</v>
      </c>
      <c r="M67" s="274">
        <f t="shared" si="17"/>
        <v>0</v>
      </c>
      <c r="N67" s="274">
        <v>6.7000000000000002E-4</v>
      </c>
      <c r="O67" s="274">
        <f t="shared" si="18"/>
        <v>0.04</v>
      </c>
      <c r="P67" s="274">
        <v>0</v>
      </c>
      <c r="Q67" s="275">
        <f t="shared" si="19"/>
        <v>0</v>
      </c>
      <c r="R67" s="142"/>
      <c r="S67" s="142" t="s">
        <v>108</v>
      </c>
      <c r="T67" s="142" t="s">
        <v>108</v>
      </c>
      <c r="U67" s="142">
        <v>0</v>
      </c>
      <c r="V67" s="142">
        <f t="shared" si="20"/>
        <v>0</v>
      </c>
      <c r="W67" s="142"/>
      <c r="X67" s="142" t="s">
        <v>101</v>
      </c>
      <c r="Y67" s="140"/>
      <c r="Z67" s="140"/>
      <c r="AA67" s="140"/>
      <c r="AB67" s="140"/>
      <c r="AC67" s="140"/>
      <c r="AD67" s="140"/>
      <c r="AE67" s="140"/>
      <c r="AF67" s="140"/>
      <c r="AG67" s="140" t="s">
        <v>135</v>
      </c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268">
        <v>48</v>
      </c>
      <c r="B68" s="269" t="s">
        <v>218</v>
      </c>
      <c r="C68" s="270" t="s">
        <v>219</v>
      </c>
      <c r="D68" s="271" t="s">
        <v>159</v>
      </c>
      <c r="E68" s="272">
        <v>2</v>
      </c>
      <c r="F68" s="145"/>
      <c r="G68" s="274">
        <f t="shared" si="14"/>
        <v>0</v>
      </c>
      <c r="H68" s="273"/>
      <c r="I68" s="274">
        <f t="shared" si="15"/>
        <v>0</v>
      </c>
      <c r="J68" s="273"/>
      <c r="K68" s="274">
        <f t="shared" si="16"/>
        <v>0</v>
      </c>
      <c r="L68" s="274">
        <v>21</v>
      </c>
      <c r="M68" s="274">
        <f t="shared" si="17"/>
        <v>0</v>
      </c>
      <c r="N68" s="274">
        <v>7.3999999999999999E-4</v>
      </c>
      <c r="O68" s="274">
        <f t="shared" si="18"/>
        <v>0</v>
      </c>
      <c r="P68" s="274">
        <v>0</v>
      </c>
      <c r="Q68" s="275">
        <f t="shared" si="19"/>
        <v>0</v>
      </c>
      <c r="R68" s="142"/>
      <c r="S68" s="142" t="s">
        <v>108</v>
      </c>
      <c r="T68" s="142" t="s">
        <v>108</v>
      </c>
      <c r="U68" s="142">
        <v>0</v>
      </c>
      <c r="V68" s="142">
        <f t="shared" si="20"/>
        <v>0</v>
      </c>
      <c r="W68" s="142"/>
      <c r="X68" s="142" t="s">
        <v>101</v>
      </c>
      <c r="Y68" s="140"/>
      <c r="Z68" s="140"/>
      <c r="AA68" s="140"/>
      <c r="AB68" s="140"/>
      <c r="AC68" s="140"/>
      <c r="AD68" s="140"/>
      <c r="AE68" s="140"/>
      <c r="AF68" s="140"/>
      <c r="AG68" s="140" t="s">
        <v>135</v>
      </c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268">
        <v>49</v>
      </c>
      <c r="B69" s="269" t="s">
        <v>220</v>
      </c>
      <c r="C69" s="270" t="s">
        <v>221</v>
      </c>
      <c r="D69" s="271" t="s">
        <v>222</v>
      </c>
      <c r="E69" s="272">
        <v>9</v>
      </c>
      <c r="F69" s="145"/>
      <c r="G69" s="274">
        <f t="shared" si="14"/>
        <v>0</v>
      </c>
      <c r="H69" s="273"/>
      <c r="I69" s="274">
        <f t="shared" si="15"/>
        <v>0</v>
      </c>
      <c r="J69" s="273"/>
      <c r="K69" s="274">
        <f t="shared" si="16"/>
        <v>0</v>
      </c>
      <c r="L69" s="274">
        <v>21</v>
      </c>
      <c r="M69" s="274">
        <f t="shared" si="17"/>
        <v>0</v>
      </c>
      <c r="N69" s="274">
        <v>1.48E-3</v>
      </c>
      <c r="O69" s="274">
        <f t="shared" si="18"/>
        <v>0.01</v>
      </c>
      <c r="P69" s="274">
        <v>0</v>
      </c>
      <c r="Q69" s="275">
        <f t="shared" si="19"/>
        <v>0</v>
      </c>
      <c r="R69" s="142"/>
      <c r="S69" s="142" t="s">
        <v>108</v>
      </c>
      <c r="T69" s="142" t="s">
        <v>108</v>
      </c>
      <c r="U69" s="142">
        <v>0</v>
      </c>
      <c r="V69" s="142">
        <f t="shared" si="20"/>
        <v>0</v>
      </c>
      <c r="W69" s="142"/>
      <c r="X69" s="142" t="s">
        <v>101</v>
      </c>
      <c r="Y69" s="140"/>
      <c r="Z69" s="140"/>
      <c r="AA69" s="140"/>
      <c r="AB69" s="140"/>
      <c r="AC69" s="140"/>
      <c r="AD69" s="140"/>
      <c r="AE69" s="140"/>
      <c r="AF69" s="140"/>
      <c r="AG69" s="140" t="s">
        <v>135</v>
      </c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268">
        <v>50</v>
      </c>
      <c r="B70" s="269" t="s">
        <v>223</v>
      </c>
      <c r="C70" s="270" t="s">
        <v>224</v>
      </c>
      <c r="D70" s="271" t="s">
        <v>159</v>
      </c>
      <c r="E70" s="272">
        <v>4</v>
      </c>
      <c r="F70" s="145"/>
      <c r="G70" s="274">
        <f t="shared" si="14"/>
        <v>0</v>
      </c>
      <c r="H70" s="273"/>
      <c r="I70" s="274">
        <f t="shared" si="15"/>
        <v>0</v>
      </c>
      <c r="J70" s="273"/>
      <c r="K70" s="274">
        <f t="shared" si="16"/>
        <v>0</v>
      </c>
      <c r="L70" s="274">
        <v>21</v>
      </c>
      <c r="M70" s="274">
        <f t="shared" si="17"/>
        <v>0</v>
      </c>
      <c r="N70" s="274">
        <v>5.5999999999999995E-4</v>
      </c>
      <c r="O70" s="274">
        <f t="shared" si="18"/>
        <v>0</v>
      </c>
      <c r="P70" s="274">
        <v>0</v>
      </c>
      <c r="Q70" s="275">
        <f t="shared" si="19"/>
        <v>0</v>
      </c>
      <c r="R70" s="142"/>
      <c r="S70" s="142" t="s">
        <v>108</v>
      </c>
      <c r="T70" s="142" t="s">
        <v>182</v>
      </c>
      <c r="U70" s="142">
        <v>0</v>
      </c>
      <c r="V70" s="142">
        <f t="shared" si="20"/>
        <v>0</v>
      </c>
      <c r="W70" s="142"/>
      <c r="X70" s="142" t="s">
        <v>101</v>
      </c>
      <c r="Y70" s="140"/>
      <c r="Z70" s="140"/>
      <c r="AA70" s="140"/>
      <c r="AB70" s="140"/>
      <c r="AC70" s="140"/>
      <c r="AD70" s="140"/>
      <c r="AE70" s="140"/>
      <c r="AF70" s="140"/>
      <c r="AG70" s="140" t="s">
        <v>135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268">
        <v>51</v>
      </c>
      <c r="B71" s="269" t="s">
        <v>225</v>
      </c>
      <c r="C71" s="270" t="s">
        <v>226</v>
      </c>
      <c r="D71" s="271" t="s">
        <v>159</v>
      </c>
      <c r="E71" s="272">
        <v>5</v>
      </c>
      <c r="F71" s="145"/>
      <c r="G71" s="274">
        <f t="shared" si="14"/>
        <v>0</v>
      </c>
      <c r="H71" s="273"/>
      <c r="I71" s="274">
        <f t="shared" si="15"/>
        <v>0</v>
      </c>
      <c r="J71" s="273"/>
      <c r="K71" s="274">
        <f t="shared" si="16"/>
        <v>0</v>
      </c>
      <c r="L71" s="274">
        <v>21</v>
      </c>
      <c r="M71" s="274">
        <f t="shared" si="17"/>
        <v>0</v>
      </c>
      <c r="N71" s="274">
        <v>2.1000000000000001E-4</v>
      </c>
      <c r="O71" s="274">
        <f t="shared" si="18"/>
        <v>0</v>
      </c>
      <c r="P71" s="274">
        <v>0</v>
      </c>
      <c r="Q71" s="275">
        <f t="shared" si="19"/>
        <v>0</v>
      </c>
      <c r="R71" s="142"/>
      <c r="S71" s="142" t="s">
        <v>133</v>
      </c>
      <c r="T71" s="142" t="s">
        <v>134</v>
      </c>
      <c r="U71" s="142">
        <v>0</v>
      </c>
      <c r="V71" s="142">
        <f t="shared" si="20"/>
        <v>0</v>
      </c>
      <c r="W71" s="142"/>
      <c r="X71" s="142" t="s">
        <v>101</v>
      </c>
      <c r="Y71" s="140"/>
      <c r="Z71" s="140"/>
      <c r="AA71" s="140"/>
      <c r="AB71" s="140"/>
      <c r="AC71" s="140"/>
      <c r="AD71" s="140"/>
      <c r="AE71" s="140"/>
      <c r="AF71" s="140"/>
      <c r="AG71" s="140" t="s">
        <v>135</v>
      </c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268">
        <v>52</v>
      </c>
      <c r="B72" s="269" t="s">
        <v>227</v>
      </c>
      <c r="C72" s="270" t="s">
        <v>228</v>
      </c>
      <c r="D72" s="271" t="s">
        <v>159</v>
      </c>
      <c r="E72" s="272">
        <v>2</v>
      </c>
      <c r="F72" s="145"/>
      <c r="G72" s="274">
        <f t="shared" si="14"/>
        <v>0</v>
      </c>
      <c r="H72" s="273"/>
      <c r="I72" s="274">
        <f t="shared" si="15"/>
        <v>0</v>
      </c>
      <c r="J72" s="273"/>
      <c r="K72" s="274">
        <f t="shared" si="16"/>
        <v>0</v>
      </c>
      <c r="L72" s="274">
        <v>21</v>
      </c>
      <c r="M72" s="274">
        <f t="shared" si="17"/>
        <v>0</v>
      </c>
      <c r="N72" s="274">
        <v>3.3E-4</v>
      </c>
      <c r="O72" s="274">
        <f t="shared" si="18"/>
        <v>0</v>
      </c>
      <c r="P72" s="274">
        <v>0</v>
      </c>
      <c r="Q72" s="275">
        <f t="shared" si="19"/>
        <v>0</v>
      </c>
      <c r="R72" s="142"/>
      <c r="S72" s="142" t="s">
        <v>133</v>
      </c>
      <c r="T72" s="142" t="s">
        <v>134</v>
      </c>
      <c r="U72" s="142">
        <v>0</v>
      </c>
      <c r="V72" s="142">
        <f t="shared" si="20"/>
        <v>0</v>
      </c>
      <c r="W72" s="142"/>
      <c r="X72" s="142" t="s">
        <v>101</v>
      </c>
      <c r="Y72" s="140"/>
      <c r="Z72" s="140"/>
      <c r="AA72" s="140"/>
      <c r="AB72" s="140"/>
      <c r="AC72" s="140"/>
      <c r="AD72" s="140"/>
      <c r="AE72" s="140"/>
      <c r="AF72" s="140"/>
      <c r="AG72" s="140" t="s">
        <v>135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268">
        <v>53</v>
      </c>
      <c r="B73" s="269" t="s">
        <v>229</v>
      </c>
      <c r="C73" s="270" t="s">
        <v>230</v>
      </c>
      <c r="D73" s="271" t="s">
        <v>159</v>
      </c>
      <c r="E73" s="272">
        <v>1</v>
      </c>
      <c r="F73" s="145"/>
      <c r="G73" s="274">
        <f t="shared" si="14"/>
        <v>0</v>
      </c>
      <c r="H73" s="273"/>
      <c r="I73" s="274">
        <f t="shared" si="15"/>
        <v>0</v>
      </c>
      <c r="J73" s="273"/>
      <c r="K73" s="274">
        <f t="shared" si="16"/>
        <v>0</v>
      </c>
      <c r="L73" s="274">
        <v>21</v>
      </c>
      <c r="M73" s="274">
        <f t="shared" si="17"/>
        <v>0</v>
      </c>
      <c r="N73" s="274">
        <v>1.5100000000000001E-3</v>
      </c>
      <c r="O73" s="274">
        <f t="shared" si="18"/>
        <v>0</v>
      </c>
      <c r="P73" s="274">
        <v>0</v>
      </c>
      <c r="Q73" s="275">
        <f t="shared" si="19"/>
        <v>0</v>
      </c>
      <c r="R73" s="142"/>
      <c r="S73" s="142" t="s">
        <v>108</v>
      </c>
      <c r="T73" s="142" t="s">
        <v>108</v>
      </c>
      <c r="U73" s="142">
        <v>0</v>
      </c>
      <c r="V73" s="142">
        <f t="shared" si="20"/>
        <v>0</v>
      </c>
      <c r="W73" s="142"/>
      <c r="X73" s="142" t="s">
        <v>101</v>
      </c>
      <c r="Y73" s="140"/>
      <c r="Z73" s="140"/>
      <c r="AA73" s="140"/>
      <c r="AB73" s="140"/>
      <c r="AC73" s="140"/>
      <c r="AD73" s="140"/>
      <c r="AE73" s="140"/>
      <c r="AF73" s="140"/>
      <c r="AG73" s="140" t="s">
        <v>135</v>
      </c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268">
        <v>54</v>
      </c>
      <c r="B74" s="269" t="s">
        <v>231</v>
      </c>
      <c r="C74" s="270" t="s">
        <v>232</v>
      </c>
      <c r="D74" s="271" t="s">
        <v>159</v>
      </c>
      <c r="E74" s="272">
        <v>4</v>
      </c>
      <c r="F74" s="145"/>
      <c r="G74" s="274">
        <f t="shared" si="14"/>
        <v>0</v>
      </c>
      <c r="H74" s="273"/>
      <c r="I74" s="274">
        <f t="shared" si="15"/>
        <v>0</v>
      </c>
      <c r="J74" s="273"/>
      <c r="K74" s="274">
        <f t="shared" si="16"/>
        <v>0</v>
      </c>
      <c r="L74" s="274">
        <v>21</v>
      </c>
      <c r="M74" s="274">
        <f t="shared" si="17"/>
        <v>0</v>
      </c>
      <c r="N74" s="274">
        <v>5.6999999999999998E-4</v>
      </c>
      <c r="O74" s="274">
        <f t="shared" si="18"/>
        <v>0</v>
      </c>
      <c r="P74" s="274">
        <v>0</v>
      </c>
      <c r="Q74" s="275">
        <f t="shared" si="19"/>
        <v>0</v>
      </c>
      <c r="R74" s="142"/>
      <c r="S74" s="142" t="s">
        <v>133</v>
      </c>
      <c r="T74" s="142" t="s">
        <v>134</v>
      </c>
      <c r="U74" s="142">
        <v>0</v>
      </c>
      <c r="V74" s="142">
        <f t="shared" si="20"/>
        <v>0</v>
      </c>
      <c r="W74" s="142"/>
      <c r="X74" s="142" t="s">
        <v>101</v>
      </c>
      <c r="Y74" s="140"/>
      <c r="Z74" s="140"/>
      <c r="AA74" s="140"/>
      <c r="AB74" s="140"/>
      <c r="AC74" s="140"/>
      <c r="AD74" s="140"/>
      <c r="AE74" s="140"/>
      <c r="AF74" s="140"/>
      <c r="AG74" s="140" t="s">
        <v>135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268">
        <v>55</v>
      </c>
      <c r="B75" s="269" t="s">
        <v>233</v>
      </c>
      <c r="C75" s="270" t="s">
        <v>234</v>
      </c>
      <c r="D75" s="271" t="s">
        <v>159</v>
      </c>
      <c r="E75" s="272">
        <v>4</v>
      </c>
      <c r="F75" s="145"/>
      <c r="G75" s="274">
        <f t="shared" si="14"/>
        <v>0</v>
      </c>
      <c r="H75" s="273"/>
      <c r="I75" s="274">
        <f t="shared" si="15"/>
        <v>0</v>
      </c>
      <c r="J75" s="273"/>
      <c r="K75" s="274">
        <f t="shared" si="16"/>
        <v>0</v>
      </c>
      <c r="L75" s="274">
        <v>21</v>
      </c>
      <c r="M75" s="274">
        <f t="shared" si="17"/>
        <v>0</v>
      </c>
      <c r="N75" s="274">
        <v>1.7000000000000001E-4</v>
      </c>
      <c r="O75" s="274">
        <f t="shared" si="18"/>
        <v>0</v>
      </c>
      <c r="P75" s="274">
        <v>0</v>
      </c>
      <c r="Q75" s="275">
        <f t="shared" si="19"/>
        <v>0</v>
      </c>
      <c r="R75" s="142"/>
      <c r="S75" s="142" t="s">
        <v>133</v>
      </c>
      <c r="T75" s="142" t="s">
        <v>134</v>
      </c>
      <c r="U75" s="142">
        <v>0</v>
      </c>
      <c r="V75" s="142">
        <f t="shared" si="20"/>
        <v>0</v>
      </c>
      <c r="W75" s="142"/>
      <c r="X75" s="142" t="s">
        <v>101</v>
      </c>
      <c r="Y75" s="140"/>
      <c r="Z75" s="140"/>
      <c r="AA75" s="140"/>
      <c r="AB75" s="140"/>
      <c r="AC75" s="140"/>
      <c r="AD75" s="140"/>
      <c r="AE75" s="140"/>
      <c r="AF75" s="140"/>
      <c r="AG75" s="140" t="s">
        <v>135</v>
      </c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268">
        <v>56</v>
      </c>
      <c r="B76" s="269" t="s">
        <v>235</v>
      </c>
      <c r="C76" s="270" t="s">
        <v>236</v>
      </c>
      <c r="D76" s="271" t="s">
        <v>159</v>
      </c>
      <c r="E76" s="272">
        <v>2</v>
      </c>
      <c r="F76" s="145"/>
      <c r="G76" s="274">
        <f t="shared" si="14"/>
        <v>0</v>
      </c>
      <c r="H76" s="273"/>
      <c r="I76" s="274">
        <f t="shared" si="15"/>
        <v>0</v>
      </c>
      <c r="J76" s="273"/>
      <c r="K76" s="274">
        <f t="shared" si="16"/>
        <v>0</v>
      </c>
      <c r="L76" s="274">
        <v>21</v>
      </c>
      <c r="M76" s="274">
        <f t="shared" si="17"/>
        <v>0</v>
      </c>
      <c r="N76" s="274">
        <v>4.0999999999999999E-4</v>
      </c>
      <c r="O76" s="274">
        <f t="shared" si="18"/>
        <v>0</v>
      </c>
      <c r="P76" s="274">
        <v>0</v>
      </c>
      <c r="Q76" s="275">
        <f t="shared" si="19"/>
        <v>0</v>
      </c>
      <c r="R76" s="142"/>
      <c r="S76" s="142" t="s">
        <v>133</v>
      </c>
      <c r="T76" s="142" t="s">
        <v>134</v>
      </c>
      <c r="U76" s="142">
        <v>0</v>
      </c>
      <c r="V76" s="142">
        <f t="shared" si="20"/>
        <v>0</v>
      </c>
      <c r="W76" s="142"/>
      <c r="X76" s="142" t="s">
        <v>101</v>
      </c>
      <c r="Y76" s="140"/>
      <c r="Z76" s="140"/>
      <c r="AA76" s="140"/>
      <c r="AB76" s="140"/>
      <c r="AC76" s="140"/>
      <c r="AD76" s="140"/>
      <c r="AE76" s="140"/>
      <c r="AF76" s="140"/>
      <c r="AG76" s="140" t="s">
        <v>135</v>
      </c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268">
        <v>57</v>
      </c>
      <c r="B77" s="269" t="s">
        <v>237</v>
      </c>
      <c r="C77" s="270" t="s">
        <v>238</v>
      </c>
      <c r="D77" s="271" t="s">
        <v>159</v>
      </c>
      <c r="E77" s="272">
        <v>7</v>
      </c>
      <c r="F77" s="145"/>
      <c r="G77" s="274">
        <f t="shared" si="14"/>
        <v>0</v>
      </c>
      <c r="H77" s="273"/>
      <c r="I77" s="274">
        <f t="shared" si="15"/>
        <v>0</v>
      </c>
      <c r="J77" s="273"/>
      <c r="K77" s="274">
        <f t="shared" si="16"/>
        <v>0</v>
      </c>
      <c r="L77" s="274">
        <v>21</v>
      </c>
      <c r="M77" s="274">
        <f t="shared" si="17"/>
        <v>0</v>
      </c>
      <c r="N77" s="274">
        <v>8.1999999999999998E-4</v>
      </c>
      <c r="O77" s="274">
        <f t="shared" si="18"/>
        <v>0.01</v>
      </c>
      <c r="P77" s="274">
        <v>0</v>
      </c>
      <c r="Q77" s="275">
        <f t="shared" si="19"/>
        <v>0</v>
      </c>
      <c r="R77" s="142"/>
      <c r="S77" s="142" t="s">
        <v>239</v>
      </c>
      <c r="T77" s="142" t="s">
        <v>239</v>
      </c>
      <c r="U77" s="142">
        <v>0</v>
      </c>
      <c r="V77" s="142">
        <f t="shared" si="20"/>
        <v>0</v>
      </c>
      <c r="W77" s="142"/>
      <c r="X77" s="142" t="s">
        <v>101</v>
      </c>
      <c r="Y77" s="140"/>
      <c r="Z77" s="140"/>
      <c r="AA77" s="140"/>
      <c r="AB77" s="140"/>
      <c r="AC77" s="140"/>
      <c r="AD77" s="140"/>
      <c r="AE77" s="140"/>
      <c r="AF77" s="140"/>
      <c r="AG77" s="140" t="s">
        <v>135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268">
        <v>58</v>
      </c>
      <c r="B78" s="269" t="s">
        <v>240</v>
      </c>
      <c r="C78" s="270" t="s">
        <v>241</v>
      </c>
      <c r="D78" s="271" t="s">
        <v>159</v>
      </c>
      <c r="E78" s="272">
        <v>3</v>
      </c>
      <c r="F78" s="145"/>
      <c r="G78" s="274">
        <f t="shared" si="14"/>
        <v>0</v>
      </c>
      <c r="H78" s="273"/>
      <c r="I78" s="274">
        <f t="shared" si="15"/>
        <v>0</v>
      </c>
      <c r="J78" s="273"/>
      <c r="K78" s="274">
        <f t="shared" si="16"/>
        <v>0</v>
      </c>
      <c r="L78" s="274">
        <v>21</v>
      </c>
      <c r="M78" s="274">
        <f t="shared" si="17"/>
        <v>0</v>
      </c>
      <c r="N78" s="274">
        <v>1.2800000000000001E-3</v>
      </c>
      <c r="O78" s="274">
        <f t="shared" si="18"/>
        <v>0</v>
      </c>
      <c r="P78" s="274">
        <v>0</v>
      </c>
      <c r="Q78" s="275">
        <f t="shared" si="19"/>
        <v>0</v>
      </c>
      <c r="R78" s="142"/>
      <c r="S78" s="142" t="s">
        <v>239</v>
      </c>
      <c r="T78" s="142" t="s">
        <v>239</v>
      </c>
      <c r="U78" s="142">
        <v>0</v>
      </c>
      <c r="V78" s="142">
        <f t="shared" si="20"/>
        <v>0</v>
      </c>
      <c r="W78" s="142"/>
      <c r="X78" s="142" t="s">
        <v>101</v>
      </c>
      <c r="Y78" s="140"/>
      <c r="Z78" s="140"/>
      <c r="AA78" s="140"/>
      <c r="AB78" s="140"/>
      <c r="AC78" s="140"/>
      <c r="AD78" s="140"/>
      <c r="AE78" s="140"/>
      <c r="AF78" s="140"/>
      <c r="AG78" s="140" t="s">
        <v>135</v>
      </c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268">
        <v>59</v>
      </c>
      <c r="B79" s="269" t="s">
        <v>242</v>
      </c>
      <c r="C79" s="270" t="s">
        <v>243</v>
      </c>
      <c r="D79" s="271" t="s">
        <v>132</v>
      </c>
      <c r="E79" s="272">
        <v>472</v>
      </c>
      <c r="F79" s="145"/>
      <c r="G79" s="274">
        <f t="shared" si="14"/>
        <v>0</v>
      </c>
      <c r="H79" s="273"/>
      <c r="I79" s="274">
        <f t="shared" si="15"/>
        <v>0</v>
      </c>
      <c r="J79" s="273"/>
      <c r="K79" s="274">
        <f t="shared" si="16"/>
        <v>0</v>
      </c>
      <c r="L79" s="274">
        <v>21</v>
      </c>
      <c r="M79" s="274">
        <f t="shared" si="17"/>
        <v>0</v>
      </c>
      <c r="N79" s="274">
        <v>0</v>
      </c>
      <c r="O79" s="274">
        <f t="shared" si="18"/>
        <v>0</v>
      </c>
      <c r="P79" s="274">
        <v>0</v>
      </c>
      <c r="Q79" s="275">
        <f t="shared" si="19"/>
        <v>0</v>
      </c>
      <c r="R79" s="142"/>
      <c r="S79" s="142" t="s">
        <v>108</v>
      </c>
      <c r="T79" s="142" t="s">
        <v>108</v>
      </c>
      <c r="U79" s="142">
        <v>0</v>
      </c>
      <c r="V79" s="142">
        <f t="shared" si="20"/>
        <v>0</v>
      </c>
      <c r="W79" s="142"/>
      <c r="X79" s="142" t="s">
        <v>101</v>
      </c>
      <c r="Y79" s="140"/>
      <c r="Z79" s="140"/>
      <c r="AA79" s="140"/>
      <c r="AB79" s="140"/>
      <c r="AC79" s="140"/>
      <c r="AD79" s="140"/>
      <c r="AE79" s="140"/>
      <c r="AF79" s="140"/>
      <c r="AG79" s="140" t="s">
        <v>135</v>
      </c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268">
        <v>60</v>
      </c>
      <c r="B80" s="269" t="s">
        <v>244</v>
      </c>
      <c r="C80" s="270" t="s">
        <v>245</v>
      </c>
      <c r="D80" s="271" t="s">
        <v>132</v>
      </c>
      <c r="E80" s="272">
        <v>472</v>
      </c>
      <c r="F80" s="145"/>
      <c r="G80" s="274">
        <f t="shared" si="14"/>
        <v>0</v>
      </c>
      <c r="H80" s="273"/>
      <c r="I80" s="274">
        <f t="shared" si="15"/>
        <v>0</v>
      </c>
      <c r="J80" s="273"/>
      <c r="K80" s="274">
        <f t="shared" si="16"/>
        <v>0</v>
      </c>
      <c r="L80" s="274">
        <v>21</v>
      </c>
      <c r="M80" s="274">
        <f t="shared" si="17"/>
        <v>0</v>
      </c>
      <c r="N80" s="274">
        <v>1.0000000000000001E-5</v>
      </c>
      <c r="O80" s="274">
        <f t="shared" si="18"/>
        <v>0</v>
      </c>
      <c r="P80" s="274">
        <v>0</v>
      </c>
      <c r="Q80" s="275">
        <f t="shared" si="19"/>
        <v>0</v>
      </c>
      <c r="R80" s="142"/>
      <c r="S80" s="142" t="s">
        <v>108</v>
      </c>
      <c r="T80" s="142" t="s">
        <v>108</v>
      </c>
      <c r="U80" s="142">
        <v>0</v>
      </c>
      <c r="V80" s="142">
        <f t="shared" si="20"/>
        <v>0</v>
      </c>
      <c r="W80" s="142"/>
      <c r="X80" s="142" t="s">
        <v>101</v>
      </c>
      <c r="Y80" s="140"/>
      <c r="Z80" s="140"/>
      <c r="AA80" s="140"/>
      <c r="AB80" s="140"/>
      <c r="AC80" s="140"/>
      <c r="AD80" s="140"/>
      <c r="AE80" s="140"/>
      <c r="AF80" s="140"/>
      <c r="AG80" s="140" t="s">
        <v>135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268">
        <v>61</v>
      </c>
      <c r="B81" s="269" t="s">
        <v>246</v>
      </c>
      <c r="C81" s="270" t="s">
        <v>247</v>
      </c>
      <c r="D81" s="271" t="s">
        <v>178</v>
      </c>
      <c r="E81" s="272">
        <v>2.34273</v>
      </c>
      <c r="F81" s="145"/>
      <c r="G81" s="274">
        <f t="shared" si="14"/>
        <v>0</v>
      </c>
      <c r="H81" s="273"/>
      <c r="I81" s="274">
        <f t="shared" si="15"/>
        <v>0</v>
      </c>
      <c r="J81" s="273"/>
      <c r="K81" s="274">
        <f t="shared" si="16"/>
        <v>0</v>
      </c>
      <c r="L81" s="274">
        <v>21</v>
      </c>
      <c r="M81" s="274">
        <f t="shared" si="17"/>
        <v>0</v>
      </c>
      <c r="N81" s="274">
        <v>0</v>
      </c>
      <c r="O81" s="274">
        <f t="shared" si="18"/>
        <v>0</v>
      </c>
      <c r="P81" s="274">
        <v>0</v>
      </c>
      <c r="Q81" s="275">
        <f t="shared" si="19"/>
        <v>0</v>
      </c>
      <c r="R81" s="142"/>
      <c r="S81" s="142" t="s">
        <v>108</v>
      </c>
      <c r="T81" s="142" t="s">
        <v>108</v>
      </c>
      <c r="U81" s="142">
        <v>0</v>
      </c>
      <c r="V81" s="142">
        <f t="shared" si="20"/>
        <v>0</v>
      </c>
      <c r="W81" s="142"/>
      <c r="X81" s="142" t="s">
        <v>101</v>
      </c>
      <c r="Y81" s="140"/>
      <c r="Z81" s="140"/>
      <c r="AA81" s="140"/>
      <c r="AB81" s="140"/>
      <c r="AC81" s="140"/>
      <c r="AD81" s="140"/>
      <c r="AE81" s="140"/>
      <c r="AF81" s="140"/>
      <c r="AG81" s="140" t="s">
        <v>179</v>
      </c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22.5" outlineLevel="1" x14ac:dyDescent="0.2">
      <c r="A82" s="254">
        <v>62</v>
      </c>
      <c r="B82" s="255" t="s">
        <v>248</v>
      </c>
      <c r="C82" s="288" t="s">
        <v>316</v>
      </c>
      <c r="D82" s="287" t="s">
        <v>159</v>
      </c>
      <c r="E82" s="258">
        <v>1</v>
      </c>
      <c r="F82" s="144"/>
      <c r="G82" s="260">
        <f t="shared" si="14"/>
        <v>0</v>
      </c>
      <c r="H82" s="259"/>
      <c r="I82" s="260">
        <f t="shared" si="15"/>
        <v>0</v>
      </c>
      <c r="J82" s="259"/>
      <c r="K82" s="260">
        <f t="shared" si="16"/>
        <v>0</v>
      </c>
      <c r="L82" s="260">
        <v>21</v>
      </c>
      <c r="M82" s="260">
        <f t="shared" si="17"/>
        <v>0</v>
      </c>
      <c r="N82" s="260">
        <v>0</v>
      </c>
      <c r="O82" s="260">
        <f t="shared" si="18"/>
        <v>0</v>
      </c>
      <c r="P82" s="260">
        <v>0</v>
      </c>
      <c r="Q82" s="261">
        <f t="shared" si="19"/>
        <v>0</v>
      </c>
      <c r="R82" s="142"/>
      <c r="S82" s="142" t="s">
        <v>181</v>
      </c>
      <c r="T82" s="142" t="s">
        <v>182</v>
      </c>
      <c r="U82" s="142">
        <v>0</v>
      </c>
      <c r="V82" s="142">
        <f t="shared" si="20"/>
        <v>0</v>
      </c>
      <c r="W82" s="142"/>
      <c r="X82" s="142" t="s">
        <v>183</v>
      </c>
      <c r="Y82" s="140"/>
      <c r="Z82" s="140"/>
      <c r="AA82" s="140"/>
      <c r="AB82" s="140"/>
      <c r="AC82" s="140"/>
      <c r="AD82" s="140"/>
      <c r="AE82" s="140"/>
      <c r="AF82" s="140"/>
      <c r="AG82" s="140" t="s">
        <v>184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262"/>
      <c r="B83" s="263"/>
      <c r="C83" s="264" t="s">
        <v>249</v>
      </c>
      <c r="D83" s="265"/>
      <c r="E83" s="266">
        <v>1</v>
      </c>
      <c r="F83" s="283"/>
      <c r="G83" s="267"/>
      <c r="H83" s="267"/>
      <c r="I83" s="267"/>
      <c r="J83" s="267"/>
      <c r="K83" s="267"/>
      <c r="L83" s="267"/>
      <c r="M83" s="267"/>
      <c r="N83" s="267"/>
      <c r="O83" s="267"/>
      <c r="P83" s="267"/>
      <c r="Q83" s="267"/>
      <c r="R83" s="142"/>
      <c r="S83" s="142"/>
      <c r="T83" s="142"/>
      <c r="U83" s="142"/>
      <c r="V83" s="142"/>
      <c r="W83" s="142"/>
      <c r="X83" s="142"/>
      <c r="Y83" s="140"/>
      <c r="Z83" s="140"/>
      <c r="AA83" s="140"/>
      <c r="AB83" s="140"/>
      <c r="AC83" s="140"/>
      <c r="AD83" s="140"/>
      <c r="AE83" s="140"/>
      <c r="AF83" s="140"/>
      <c r="AG83" s="140" t="s">
        <v>104</v>
      </c>
      <c r="AH83" s="140">
        <v>0</v>
      </c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262"/>
      <c r="B84" s="263"/>
      <c r="C84" s="264" t="s">
        <v>250</v>
      </c>
      <c r="D84" s="265"/>
      <c r="E84" s="266"/>
      <c r="F84" s="283"/>
      <c r="G84" s="267"/>
      <c r="H84" s="267"/>
      <c r="I84" s="267"/>
      <c r="J84" s="267"/>
      <c r="K84" s="267"/>
      <c r="L84" s="267"/>
      <c r="M84" s="267"/>
      <c r="N84" s="267"/>
      <c r="O84" s="267"/>
      <c r="P84" s="267"/>
      <c r="Q84" s="267"/>
      <c r="R84" s="142"/>
      <c r="S84" s="142"/>
      <c r="T84" s="142"/>
      <c r="U84" s="142"/>
      <c r="V84" s="142"/>
      <c r="W84" s="142"/>
      <c r="X84" s="142"/>
      <c r="Y84" s="140"/>
      <c r="Z84" s="140"/>
      <c r="AA84" s="140"/>
      <c r="AB84" s="140"/>
      <c r="AC84" s="140"/>
      <c r="AD84" s="140"/>
      <c r="AE84" s="140"/>
      <c r="AF84" s="140"/>
      <c r="AG84" s="140" t="s">
        <v>104</v>
      </c>
      <c r="AH84" s="140">
        <v>0</v>
      </c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x14ac:dyDescent="0.2">
      <c r="A85" s="247" t="s">
        <v>94</v>
      </c>
      <c r="B85" s="248" t="s">
        <v>63</v>
      </c>
      <c r="C85" s="249" t="s">
        <v>64</v>
      </c>
      <c r="D85" s="250"/>
      <c r="E85" s="251"/>
      <c r="F85" s="284"/>
      <c r="G85" s="252">
        <f>SUMIF(AG86:AG88,"&lt;&gt;NOR",G86:G88)</f>
        <v>0</v>
      </c>
      <c r="H85" s="252"/>
      <c r="I85" s="252">
        <f>SUM(I86:I88)</f>
        <v>0</v>
      </c>
      <c r="J85" s="252"/>
      <c r="K85" s="252">
        <f>SUM(K86:K88)</f>
        <v>0</v>
      </c>
      <c r="L85" s="252"/>
      <c r="M85" s="252">
        <f>SUM(M86:M88)</f>
        <v>0</v>
      </c>
      <c r="N85" s="252"/>
      <c r="O85" s="252">
        <f>SUM(O86:O88)</f>
        <v>0.02</v>
      </c>
      <c r="P85" s="252"/>
      <c r="Q85" s="253">
        <f>SUM(Q86:Q88)</f>
        <v>0</v>
      </c>
      <c r="R85" s="143"/>
      <c r="S85" s="143"/>
      <c r="T85" s="143"/>
      <c r="U85" s="143"/>
      <c r="V85" s="143">
        <f>SUM(V86:V88)</f>
        <v>0</v>
      </c>
      <c r="W85" s="143"/>
      <c r="X85" s="143"/>
      <c r="AG85" t="s">
        <v>95</v>
      </c>
    </row>
    <row r="86" spans="1:60" outlineLevel="1" x14ac:dyDescent="0.2">
      <c r="A86" s="268">
        <v>63</v>
      </c>
      <c r="B86" s="269" t="s">
        <v>251</v>
      </c>
      <c r="C86" s="270" t="s">
        <v>252</v>
      </c>
      <c r="D86" s="271" t="s">
        <v>159</v>
      </c>
      <c r="E86" s="272">
        <v>64</v>
      </c>
      <c r="F86" s="145"/>
      <c r="G86" s="274">
        <f>ROUND(E86*F86,2)</f>
        <v>0</v>
      </c>
      <c r="H86" s="273"/>
      <c r="I86" s="274">
        <f>ROUND(E86*H86,2)</f>
        <v>0</v>
      </c>
      <c r="J86" s="273"/>
      <c r="K86" s="274">
        <f>ROUND(E86*J86,2)</f>
        <v>0</v>
      </c>
      <c r="L86" s="274">
        <v>21</v>
      </c>
      <c r="M86" s="274">
        <f>G86*(1+L86/100)</f>
        <v>0</v>
      </c>
      <c r="N86" s="274">
        <v>3.5E-4</v>
      </c>
      <c r="O86" s="274">
        <f>ROUND(E86*N86,2)</f>
        <v>0.02</v>
      </c>
      <c r="P86" s="274">
        <v>0</v>
      </c>
      <c r="Q86" s="275">
        <f>ROUND(E86*P86,2)</f>
        <v>0</v>
      </c>
      <c r="R86" s="142"/>
      <c r="S86" s="142" t="s">
        <v>108</v>
      </c>
      <c r="T86" s="142" t="s">
        <v>108</v>
      </c>
      <c r="U86" s="142">
        <v>0</v>
      </c>
      <c r="V86" s="142">
        <f>ROUND(E86*U86,2)</f>
        <v>0</v>
      </c>
      <c r="W86" s="142"/>
      <c r="X86" s="142" t="s">
        <v>101</v>
      </c>
      <c r="Y86" s="140"/>
      <c r="Z86" s="140"/>
      <c r="AA86" s="140"/>
      <c r="AB86" s="140"/>
      <c r="AC86" s="140"/>
      <c r="AD86" s="140"/>
      <c r="AE86" s="140"/>
      <c r="AF86" s="140"/>
      <c r="AG86" s="140" t="s">
        <v>135</v>
      </c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268">
        <v>64</v>
      </c>
      <c r="B87" s="269" t="s">
        <v>253</v>
      </c>
      <c r="C87" s="270" t="s">
        <v>254</v>
      </c>
      <c r="D87" s="271" t="s">
        <v>159</v>
      </c>
      <c r="E87" s="272">
        <v>8</v>
      </c>
      <c r="F87" s="145"/>
      <c r="G87" s="274">
        <f>ROUND(E87*F87,2)</f>
        <v>0</v>
      </c>
      <c r="H87" s="273"/>
      <c r="I87" s="274">
        <f>ROUND(E87*H87,2)</f>
        <v>0</v>
      </c>
      <c r="J87" s="273"/>
      <c r="K87" s="274">
        <f>ROUND(E87*J87,2)</f>
        <v>0</v>
      </c>
      <c r="L87" s="274">
        <v>21</v>
      </c>
      <c r="M87" s="274">
        <f>G87*(1+L87/100)</f>
        <v>0</v>
      </c>
      <c r="N87" s="274">
        <v>0</v>
      </c>
      <c r="O87" s="274">
        <f>ROUND(E87*N87,2)</f>
        <v>0</v>
      </c>
      <c r="P87" s="274">
        <v>0</v>
      </c>
      <c r="Q87" s="275">
        <f>ROUND(E87*P87,2)</f>
        <v>0</v>
      </c>
      <c r="R87" s="142"/>
      <c r="S87" s="142" t="s">
        <v>108</v>
      </c>
      <c r="T87" s="142" t="s">
        <v>108</v>
      </c>
      <c r="U87" s="142">
        <v>0</v>
      </c>
      <c r="V87" s="142">
        <f>ROUND(E87*U87,2)</f>
        <v>0</v>
      </c>
      <c r="W87" s="142"/>
      <c r="X87" s="142" t="s">
        <v>101</v>
      </c>
      <c r="Y87" s="140"/>
      <c r="Z87" s="140"/>
      <c r="AA87" s="140"/>
      <c r="AB87" s="140"/>
      <c r="AC87" s="140"/>
      <c r="AD87" s="140"/>
      <c r="AE87" s="140"/>
      <c r="AF87" s="140"/>
      <c r="AG87" s="140" t="s">
        <v>135</v>
      </c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268">
        <v>65</v>
      </c>
      <c r="B88" s="269" t="s">
        <v>255</v>
      </c>
      <c r="C88" s="270" t="s">
        <v>256</v>
      </c>
      <c r="D88" s="271" t="s">
        <v>159</v>
      </c>
      <c r="E88" s="272">
        <v>8</v>
      </c>
      <c r="F88" s="145"/>
      <c r="G88" s="274">
        <f>ROUND(E88*F88,2)</f>
        <v>0</v>
      </c>
      <c r="H88" s="273"/>
      <c r="I88" s="274">
        <f>ROUND(E88*H88,2)</f>
        <v>0</v>
      </c>
      <c r="J88" s="273"/>
      <c r="K88" s="274">
        <f>ROUND(E88*J88,2)</f>
        <v>0</v>
      </c>
      <c r="L88" s="274">
        <v>21</v>
      </c>
      <c r="M88" s="274">
        <f>G88*(1+L88/100)</f>
        <v>0</v>
      </c>
      <c r="N88" s="274">
        <v>3.4000000000000002E-4</v>
      </c>
      <c r="O88" s="274">
        <f>ROUND(E88*N88,2)</f>
        <v>0</v>
      </c>
      <c r="P88" s="274">
        <v>0</v>
      </c>
      <c r="Q88" s="275">
        <f>ROUND(E88*P88,2)</f>
        <v>0</v>
      </c>
      <c r="R88" s="142"/>
      <c r="S88" s="142" t="s">
        <v>181</v>
      </c>
      <c r="T88" s="142" t="s">
        <v>182</v>
      </c>
      <c r="U88" s="142">
        <v>0</v>
      </c>
      <c r="V88" s="142">
        <f>ROUND(E88*U88,2)</f>
        <v>0</v>
      </c>
      <c r="W88" s="142"/>
      <c r="X88" s="142" t="s">
        <v>101</v>
      </c>
      <c r="Y88" s="140"/>
      <c r="Z88" s="140"/>
      <c r="AA88" s="140"/>
      <c r="AB88" s="140"/>
      <c r="AC88" s="140"/>
      <c r="AD88" s="140"/>
      <c r="AE88" s="140"/>
      <c r="AF88" s="140"/>
      <c r="AG88" s="140" t="s">
        <v>135</v>
      </c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x14ac:dyDescent="0.2">
      <c r="A89" s="247" t="s">
        <v>94</v>
      </c>
      <c r="B89" s="248" t="s">
        <v>65</v>
      </c>
      <c r="C89" s="249" t="s">
        <v>66</v>
      </c>
      <c r="D89" s="250"/>
      <c r="E89" s="251"/>
      <c r="F89" s="284"/>
      <c r="G89" s="252">
        <f>SUMIF(AG90:AG119,"&lt;&gt;NOR",G90:G119)</f>
        <v>0</v>
      </c>
      <c r="H89" s="252"/>
      <c r="I89" s="252">
        <f>SUM(I90:I119)</f>
        <v>0</v>
      </c>
      <c r="J89" s="252"/>
      <c r="K89" s="252">
        <f>SUM(K90:K119)</f>
        <v>0</v>
      </c>
      <c r="L89" s="252"/>
      <c r="M89" s="252">
        <f>SUM(M90:M119)</f>
        <v>0</v>
      </c>
      <c r="N89" s="252"/>
      <c r="O89" s="252">
        <f>SUM(O90:O119)</f>
        <v>0.86</v>
      </c>
      <c r="P89" s="252"/>
      <c r="Q89" s="253">
        <f>SUM(Q90:Q119)</f>
        <v>0</v>
      </c>
      <c r="R89" s="143"/>
      <c r="S89" s="143"/>
      <c r="T89" s="143"/>
      <c r="U89" s="143"/>
      <c r="V89" s="143">
        <f>SUM(V90:V119)</f>
        <v>0</v>
      </c>
      <c r="W89" s="143"/>
      <c r="X89" s="143"/>
      <c r="AG89" t="s">
        <v>95</v>
      </c>
    </row>
    <row r="90" spans="1:60" ht="22.5" outlineLevel="1" x14ac:dyDescent="0.2">
      <c r="A90" s="268">
        <v>66</v>
      </c>
      <c r="B90" s="269" t="s">
        <v>65</v>
      </c>
      <c r="C90" s="289" t="s">
        <v>329</v>
      </c>
      <c r="D90" s="290" t="s">
        <v>159</v>
      </c>
      <c r="E90" s="272">
        <v>2</v>
      </c>
      <c r="F90" s="145"/>
      <c r="G90" s="274">
        <f t="shared" ref="G90:G119" si="21">ROUND(E90*F90,2)</f>
        <v>0</v>
      </c>
      <c r="H90" s="273"/>
      <c r="I90" s="274">
        <f t="shared" ref="I90:I119" si="22">ROUND(E90*H90,2)</f>
        <v>0</v>
      </c>
      <c r="J90" s="273"/>
      <c r="K90" s="274">
        <f t="shared" ref="K90:K119" si="23">ROUND(E90*J90,2)</f>
        <v>0</v>
      </c>
      <c r="L90" s="274">
        <v>21</v>
      </c>
      <c r="M90" s="274">
        <f t="shared" ref="M90:M119" si="24">G90*(1+L90/100)</f>
        <v>0</v>
      </c>
      <c r="N90" s="274">
        <v>0</v>
      </c>
      <c r="O90" s="274">
        <f t="shared" ref="O90:O119" si="25">ROUND(E90*N90,2)</f>
        <v>0</v>
      </c>
      <c r="P90" s="274">
        <v>0</v>
      </c>
      <c r="Q90" s="275">
        <f t="shared" ref="Q90:Q119" si="26">ROUND(E90*P90,2)</f>
        <v>0</v>
      </c>
      <c r="R90" s="142"/>
      <c r="S90" s="142" t="s">
        <v>181</v>
      </c>
      <c r="T90" s="142" t="s">
        <v>182</v>
      </c>
      <c r="U90" s="142">
        <v>0</v>
      </c>
      <c r="V90" s="142">
        <f t="shared" ref="V90:V119" si="27">ROUND(E90*U90,2)</f>
        <v>0</v>
      </c>
      <c r="W90" s="142"/>
      <c r="X90" s="142" t="s">
        <v>101</v>
      </c>
      <c r="Y90" s="140"/>
      <c r="Z90" s="140"/>
      <c r="AA90" s="140"/>
      <c r="AB90" s="140"/>
      <c r="AC90" s="140"/>
      <c r="AD90" s="140"/>
      <c r="AE90" s="140"/>
      <c r="AF90" s="140"/>
      <c r="AG90" s="140" t="s">
        <v>102</v>
      </c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ht="22.5" outlineLevel="1" x14ac:dyDescent="0.2">
      <c r="A91" s="268">
        <v>67</v>
      </c>
      <c r="B91" s="269" t="s">
        <v>257</v>
      </c>
      <c r="C91" s="289" t="s">
        <v>317</v>
      </c>
      <c r="D91" s="290" t="s">
        <v>159</v>
      </c>
      <c r="E91" s="272">
        <v>9</v>
      </c>
      <c r="F91" s="145"/>
      <c r="G91" s="274">
        <f t="shared" si="21"/>
        <v>0</v>
      </c>
      <c r="H91" s="273"/>
      <c r="I91" s="274">
        <f t="shared" si="22"/>
        <v>0</v>
      </c>
      <c r="J91" s="273"/>
      <c r="K91" s="274">
        <f t="shared" si="23"/>
        <v>0</v>
      </c>
      <c r="L91" s="274">
        <v>21</v>
      </c>
      <c r="M91" s="274">
        <f t="shared" si="24"/>
        <v>0</v>
      </c>
      <c r="N91" s="274">
        <v>1.772E-2</v>
      </c>
      <c r="O91" s="274">
        <f t="shared" si="25"/>
        <v>0.16</v>
      </c>
      <c r="P91" s="274">
        <v>0</v>
      </c>
      <c r="Q91" s="275">
        <f t="shared" si="26"/>
        <v>0</v>
      </c>
      <c r="R91" s="142"/>
      <c r="S91" s="142" t="s">
        <v>108</v>
      </c>
      <c r="T91" s="142" t="s">
        <v>108</v>
      </c>
      <c r="U91" s="142">
        <v>0</v>
      </c>
      <c r="V91" s="142">
        <f t="shared" si="27"/>
        <v>0</v>
      </c>
      <c r="W91" s="142"/>
      <c r="X91" s="142" t="s">
        <v>101</v>
      </c>
      <c r="Y91" s="140"/>
      <c r="Z91" s="140"/>
      <c r="AA91" s="140"/>
      <c r="AB91" s="140"/>
      <c r="AC91" s="140"/>
      <c r="AD91" s="140"/>
      <c r="AE91" s="140"/>
      <c r="AF91" s="140"/>
      <c r="AG91" s="140" t="s">
        <v>135</v>
      </c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ht="22.5" outlineLevel="1" x14ac:dyDescent="0.2">
      <c r="A92" s="268">
        <v>68</v>
      </c>
      <c r="B92" s="269" t="s">
        <v>258</v>
      </c>
      <c r="C92" s="289" t="s">
        <v>318</v>
      </c>
      <c r="D92" s="290" t="s">
        <v>159</v>
      </c>
      <c r="E92" s="272">
        <v>3</v>
      </c>
      <c r="F92" s="145"/>
      <c r="G92" s="274">
        <f t="shared" si="21"/>
        <v>0</v>
      </c>
      <c r="H92" s="273"/>
      <c r="I92" s="274">
        <f t="shared" si="22"/>
        <v>0</v>
      </c>
      <c r="J92" s="273"/>
      <c r="K92" s="274">
        <f t="shared" si="23"/>
        <v>0</v>
      </c>
      <c r="L92" s="274">
        <v>21</v>
      </c>
      <c r="M92" s="274">
        <f t="shared" si="24"/>
        <v>0</v>
      </c>
      <c r="N92" s="274">
        <v>2.4209999999999999E-2</v>
      </c>
      <c r="O92" s="274">
        <f t="shared" si="25"/>
        <v>7.0000000000000007E-2</v>
      </c>
      <c r="P92" s="274">
        <v>0</v>
      </c>
      <c r="Q92" s="275">
        <f t="shared" si="26"/>
        <v>0</v>
      </c>
      <c r="R92" s="142"/>
      <c r="S92" s="142" t="s">
        <v>108</v>
      </c>
      <c r="T92" s="142" t="s">
        <v>108</v>
      </c>
      <c r="U92" s="142">
        <v>0</v>
      </c>
      <c r="V92" s="142">
        <f t="shared" si="27"/>
        <v>0</v>
      </c>
      <c r="W92" s="142"/>
      <c r="X92" s="142" t="s">
        <v>101</v>
      </c>
      <c r="Y92" s="140"/>
      <c r="Z92" s="140"/>
      <c r="AA92" s="140"/>
      <c r="AB92" s="140"/>
      <c r="AC92" s="140"/>
      <c r="AD92" s="140"/>
      <c r="AE92" s="140"/>
      <c r="AF92" s="140"/>
      <c r="AG92" s="140" t="s">
        <v>135</v>
      </c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2.5" outlineLevel="1" x14ac:dyDescent="0.2">
      <c r="A93" s="268">
        <v>69</v>
      </c>
      <c r="B93" s="269" t="s">
        <v>259</v>
      </c>
      <c r="C93" s="289" t="s">
        <v>319</v>
      </c>
      <c r="D93" s="290" t="s">
        <v>159</v>
      </c>
      <c r="E93" s="272">
        <v>17</v>
      </c>
      <c r="F93" s="145"/>
      <c r="G93" s="274">
        <f t="shared" si="21"/>
        <v>0</v>
      </c>
      <c r="H93" s="273"/>
      <c r="I93" s="274">
        <f t="shared" si="22"/>
        <v>0</v>
      </c>
      <c r="J93" s="273"/>
      <c r="K93" s="274">
        <f t="shared" si="23"/>
        <v>0</v>
      </c>
      <c r="L93" s="274">
        <v>21</v>
      </c>
      <c r="M93" s="274">
        <f t="shared" si="24"/>
        <v>0</v>
      </c>
      <c r="N93" s="274">
        <v>1.251E-2</v>
      </c>
      <c r="O93" s="274">
        <f t="shared" si="25"/>
        <v>0.21</v>
      </c>
      <c r="P93" s="274">
        <v>0</v>
      </c>
      <c r="Q93" s="275">
        <f t="shared" si="26"/>
        <v>0</v>
      </c>
      <c r="R93" s="142"/>
      <c r="S93" s="142" t="s">
        <v>108</v>
      </c>
      <c r="T93" s="142" t="s">
        <v>108</v>
      </c>
      <c r="U93" s="142">
        <v>0</v>
      </c>
      <c r="V93" s="142">
        <f t="shared" si="27"/>
        <v>0</v>
      </c>
      <c r="W93" s="142"/>
      <c r="X93" s="142" t="s">
        <v>101</v>
      </c>
      <c r="Y93" s="140"/>
      <c r="Z93" s="140"/>
      <c r="AA93" s="140"/>
      <c r="AB93" s="140"/>
      <c r="AC93" s="140"/>
      <c r="AD93" s="140"/>
      <c r="AE93" s="140"/>
      <c r="AF93" s="140"/>
      <c r="AG93" s="140" t="s">
        <v>135</v>
      </c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ht="22.5" outlineLevel="1" x14ac:dyDescent="0.2">
      <c r="A94" s="268">
        <v>70</v>
      </c>
      <c r="B94" s="269" t="s">
        <v>260</v>
      </c>
      <c r="C94" s="289" t="s">
        <v>320</v>
      </c>
      <c r="D94" s="290" t="s">
        <v>159</v>
      </c>
      <c r="E94" s="272">
        <v>2</v>
      </c>
      <c r="F94" s="145"/>
      <c r="G94" s="274">
        <f t="shared" si="21"/>
        <v>0</v>
      </c>
      <c r="H94" s="273"/>
      <c r="I94" s="274">
        <f t="shared" si="22"/>
        <v>0</v>
      </c>
      <c r="J94" s="273"/>
      <c r="K94" s="274">
        <f t="shared" si="23"/>
        <v>0</v>
      </c>
      <c r="L94" s="274">
        <v>21</v>
      </c>
      <c r="M94" s="274">
        <f t="shared" si="24"/>
        <v>0</v>
      </c>
      <c r="N94" s="274">
        <v>1.444E-2</v>
      </c>
      <c r="O94" s="274">
        <f t="shared" si="25"/>
        <v>0.03</v>
      </c>
      <c r="P94" s="274">
        <v>0</v>
      </c>
      <c r="Q94" s="275">
        <f t="shared" si="26"/>
        <v>0</v>
      </c>
      <c r="R94" s="142"/>
      <c r="S94" s="142" t="s">
        <v>108</v>
      </c>
      <c r="T94" s="142" t="s">
        <v>108</v>
      </c>
      <c r="U94" s="142">
        <v>0</v>
      </c>
      <c r="V94" s="142">
        <f t="shared" si="27"/>
        <v>0</v>
      </c>
      <c r="W94" s="142"/>
      <c r="X94" s="142" t="s">
        <v>101</v>
      </c>
      <c r="Y94" s="140"/>
      <c r="Z94" s="140"/>
      <c r="AA94" s="140"/>
      <c r="AB94" s="140"/>
      <c r="AC94" s="140"/>
      <c r="AD94" s="140"/>
      <c r="AE94" s="140"/>
      <c r="AF94" s="140"/>
      <c r="AG94" s="140" t="s">
        <v>135</v>
      </c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ht="22.5" outlineLevel="1" x14ac:dyDescent="0.2">
      <c r="A95" s="268">
        <v>71</v>
      </c>
      <c r="B95" s="269" t="s">
        <v>261</v>
      </c>
      <c r="C95" s="289" t="s">
        <v>321</v>
      </c>
      <c r="D95" s="290" t="s">
        <v>159</v>
      </c>
      <c r="E95" s="272">
        <v>2</v>
      </c>
      <c r="F95" s="145"/>
      <c r="G95" s="274">
        <f t="shared" si="21"/>
        <v>0</v>
      </c>
      <c r="H95" s="273"/>
      <c r="I95" s="274">
        <f t="shared" si="22"/>
        <v>0</v>
      </c>
      <c r="J95" s="273"/>
      <c r="K95" s="274">
        <f t="shared" si="23"/>
        <v>0</v>
      </c>
      <c r="L95" s="274">
        <v>21</v>
      </c>
      <c r="M95" s="274">
        <f t="shared" si="24"/>
        <v>0</v>
      </c>
      <c r="N95" s="274">
        <v>2.9199999999999999E-3</v>
      </c>
      <c r="O95" s="274">
        <f t="shared" si="25"/>
        <v>0.01</v>
      </c>
      <c r="P95" s="274">
        <v>0</v>
      </c>
      <c r="Q95" s="275">
        <f t="shared" si="26"/>
        <v>0</v>
      </c>
      <c r="R95" s="142"/>
      <c r="S95" s="142" t="s">
        <v>239</v>
      </c>
      <c r="T95" s="142" t="s">
        <v>239</v>
      </c>
      <c r="U95" s="142">
        <v>0</v>
      </c>
      <c r="V95" s="142">
        <f t="shared" si="27"/>
        <v>0</v>
      </c>
      <c r="W95" s="142"/>
      <c r="X95" s="142" t="s">
        <v>101</v>
      </c>
      <c r="Y95" s="140"/>
      <c r="Z95" s="140"/>
      <c r="AA95" s="140"/>
      <c r="AB95" s="140"/>
      <c r="AC95" s="140"/>
      <c r="AD95" s="140"/>
      <c r="AE95" s="140"/>
      <c r="AF95" s="140"/>
      <c r="AG95" s="140" t="s">
        <v>135</v>
      </c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2.5" outlineLevel="1" x14ac:dyDescent="0.2">
      <c r="A96" s="268">
        <v>72</v>
      </c>
      <c r="B96" s="269" t="s">
        <v>262</v>
      </c>
      <c r="C96" s="289" t="s">
        <v>322</v>
      </c>
      <c r="D96" s="290" t="s">
        <v>159</v>
      </c>
      <c r="E96" s="272">
        <v>9</v>
      </c>
      <c r="F96" s="145"/>
      <c r="G96" s="274">
        <f t="shared" si="21"/>
        <v>0</v>
      </c>
      <c r="H96" s="273"/>
      <c r="I96" s="274">
        <f t="shared" si="22"/>
        <v>0</v>
      </c>
      <c r="J96" s="273"/>
      <c r="K96" s="274">
        <f t="shared" si="23"/>
        <v>0</v>
      </c>
      <c r="L96" s="274">
        <v>21</v>
      </c>
      <c r="M96" s="274">
        <f t="shared" si="24"/>
        <v>0</v>
      </c>
      <c r="N96" s="274">
        <v>1.4250000000000001E-2</v>
      </c>
      <c r="O96" s="274">
        <f t="shared" si="25"/>
        <v>0.13</v>
      </c>
      <c r="P96" s="274">
        <v>0</v>
      </c>
      <c r="Q96" s="275">
        <f t="shared" si="26"/>
        <v>0</v>
      </c>
      <c r="R96" s="142"/>
      <c r="S96" s="142" t="s">
        <v>239</v>
      </c>
      <c r="T96" s="142" t="s">
        <v>239</v>
      </c>
      <c r="U96" s="142">
        <v>0</v>
      </c>
      <c r="V96" s="142">
        <f t="shared" si="27"/>
        <v>0</v>
      </c>
      <c r="W96" s="142"/>
      <c r="X96" s="142" t="s">
        <v>101</v>
      </c>
      <c r="Y96" s="140"/>
      <c r="Z96" s="140"/>
      <c r="AA96" s="140"/>
      <c r="AB96" s="140"/>
      <c r="AC96" s="140"/>
      <c r="AD96" s="140"/>
      <c r="AE96" s="140"/>
      <c r="AF96" s="140"/>
      <c r="AG96" s="140" t="s">
        <v>135</v>
      </c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ht="22.5" outlineLevel="1" x14ac:dyDescent="0.2">
      <c r="A97" s="268">
        <v>73</v>
      </c>
      <c r="B97" s="269" t="s">
        <v>263</v>
      </c>
      <c r="C97" s="289" t="s">
        <v>323</v>
      </c>
      <c r="D97" s="290" t="s">
        <v>159</v>
      </c>
      <c r="E97" s="272">
        <v>9</v>
      </c>
      <c r="F97" s="145"/>
      <c r="G97" s="274">
        <f t="shared" si="21"/>
        <v>0</v>
      </c>
      <c r="H97" s="273"/>
      <c r="I97" s="274">
        <f t="shared" si="22"/>
        <v>0</v>
      </c>
      <c r="J97" s="273"/>
      <c r="K97" s="274">
        <f t="shared" si="23"/>
        <v>0</v>
      </c>
      <c r="L97" s="274">
        <v>21</v>
      </c>
      <c r="M97" s="274">
        <f t="shared" si="24"/>
        <v>0</v>
      </c>
      <c r="N97" s="274">
        <v>9.0000000000000006E-5</v>
      </c>
      <c r="O97" s="274">
        <f t="shared" si="25"/>
        <v>0</v>
      </c>
      <c r="P97" s="274">
        <v>0</v>
      </c>
      <c r="Q97" s="275">
        <f t="shared" si="26"/>
        <v>0</v>
      </c>
      <c r="R97" s="142"/>
      <c r="S97" s="142" t="s">
        <v>264</v>
      </c>
      <c r="T97" s="142" t="s">
        <v>264</v>
      </c>
      <c r="U97" s="142">
        <v>0</v>
      </c>
      <c r="V97" s="142">
        <f t="shared" si="27"/>
        <v>0</v>
      </c>
      <c r="W97" s="142"/>
      <c r="X97" s="142" t="s">
        <v>101</v>
      </c>
      <c r="Y97" s="140"/>
      <c r="Z97" s="140"/>
      <c r="AA97" s="140"/>
      <c r="AB97" s="140"/>
      <c r="AC97" s="140"/>
      <c r="AD97" s="140"/>
      <c r="AE97" s="140"/>
      <c r="AF97" s="140"/>
      <c r="AG97" s="140" t="s">
        <v>135</v>
      </c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ht="22.5" outlineLevel="1" x14ac:dyDescent="0.2">
      <c r="A98" s="268">
        <v>74</v>
      </c>
      <c r="B98" s="269" t="s">
        <v>265</v>
      </c>
      <c r="C98" s="289" t="s">
        <v>324</v>
      </c>
      <c r="D98" s="290" t="s">
        <v>159</v>
      </c>
      <c r="E98" s="272">
        <v>17</v>
      </c>
      <c r="F98" s="145"/>
      <c r="G98" s="274">
        <f t="shared" si="21"/>
        <v>0</v>
      </c>
      <c r="H98" s="273"/>
      <c r="I98" s="274">
        <f t="shared" si="22"/>
        <v>0</v>
      </c>
      <c r="J98" s="273"/>
      <c r="K98" s="274">
        <f t="shared" si="23"/>
        <v>0</v>
      </c>
      <c r="L98" s="274">
        <v>21</v>
      </c>
      <c r="M98" s="274">
        <f t="shared" si="24"/>
        <v>0</v>
      </c>
      <c r="N98" s="274">
        <v>6.9999999999999994E-5</v>
      </c>
      <c r="O98" s="274">
        <f t="shared" si="25"/>
        <v>0</v>
      </c>
      <c r="P98" s="274">
        <v>0</v>
      </c>
      <c r="Q98" s="275">
        <f t="shared" si="26"/>
        <v>0</v>
      </c>
      <c r="R98" s="142"/>
      <c r="S98" s="142" t="s">
        <v>108</v>
      </c>
      <c r="T98" s="142" t="s">
        <v>108</v>
      </c>
      <c r="U98" s="142">
        <v>0</v>
      </c>
      <c r="V98" s="142">
        <f t="shared" si="27"/>
        <v>0</v>
      </c>
      <c r="W98" s="142"/>
      <c r="X98" s="142" t="s">
        <v>101</v>
      </c>
      <c r="Y98" s="140"/>
      <c r="Z98" s="140"/>
      <c r="AA98" s="140"/>
      <c r="AB98" s="140"/>
      <c r="AC98" s="140"/>
      <c r="AD98" s="140"/>
      <c r="AE98" s="140"/>
      <c r="AF98" s="140"/>
      <c r="AG98" s="140" t="s">
        <v>135</v>
      </c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ht="22.5" outlineLevel="1" x14ac:dyDescent="0.2">
      <c r="A99" s="268">
        <v>75</v>
      </c>
      <c r="B99" s="269" t="s">
        <v>266</v>
      </c>
      <c r="C99" s="289" t="s">
        <v>325</v>
      </c>
      <c r="D99" s="290" t="s">
        <v>159</v>
      </c>
      <c r="E99" s="272">
        <v>2</v>
      </c>
      <c r="F99" s="145"/>
      <c r="G99" s="274">
        <f t="shared" si="21"/>
        <v>0</v>
      </c>
      <c r="H99" s="273"/>
      <c r="I99" s="274">
        <f t="shared" si="22"/>
        <v>0</v>
      </c>
      <c r="J99" s="273"/>
      <c r="K99" s="274">
        <f t="shared" si="23"/>
        <v>0</v>
      </c>
      <c r="L99" s="274">
        <v>21</v>
      </c>
      <c r="M99" s="274">
        <f t="shared" si="24"/>
        <v>0</v>
      </c>
      <c r="N99" s="274">
        <v>1.0880000000000001E-2</v>
      </c>
      <c r="O99" s="274">
        <f t="shared" si="25"/>
        <v>0.02</v>
      </c>
      <c r="P99" s="274">
        <v>0</v>
      </c>
      <c r="Q99" s="275">
        <f t="shared" si="26"/>
        <v>0</v>
      </c>
      <c r="R99" s="142"/>
      <c r="S99" s="142" t="s">
        <v>133</v>
      </c>
      <c r="T99" s="142" t="s">
        <v>134</v>
      </c>
      <c r="U99" s="142">
        <v>0</v>
      </c>
      <c r="V99" s="142">
        <f t="shared" si="27"/>
        <v>0</v>
      </c>
      <c r="W99" s="142"/>
      <c r="X99" s="142" t="s">
        <v>101</v>
      </c>
      <c r="Y99" s="140"/>
      <c r="Z99" s="140"/>
      <c r="AA99" s="140"/>
      <c r="AB99" s="140"/>
      <c r="AC99" s="140"/>
      <c r="AD99" s="140"/>
      <c r="AE99" s="140"/>
      <c r="AF99" s="140"/>
      <c r="AG99" s="140" t="s">
        <v>135</v>
      </c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ht="22.5" outlineLevel="1" x14ac:dyDescent="0.2">
      <c r="A100" s="268">
        <v>76</v>
      </c>
      <c r="B100" s="269" t="s">
        <v>267</v>
      </c>
      <c r="C100" s="289" t="s">
        <v>326</v>
      </c>
      <c r="D100" s="290" t="s">
        <v>159</v>
      </c>
      <c r="E100" s="272">
        <v>2</v>
      </c>
      <c r="F100" s="145"/>
      <c r="G100" s="274">
        <f t="shared" si="21"/>
        <v>0</v>
      </c>
      <c r="H100" s="273"/>
      <c r="I100" s="274">
        <f t="shared" si="22"/>
        <v>0</v>
      </c>
      <c r="J100" s="273"/>
      <c r="K100" s="274">
        <f t="shared" si="23"/>
        <v>0</v>
      </c>
      <c r="L100" s="274">
        <v>21</v>
      </c>
      <c r="M100" s="274">
        <f t="shared" si="24"/>
        <v>0</v>
      </c>
      <c r="N100" s="274">
        <v>3.8170000000000003E-2</v>
      </c>
      <c r="O100" s="274">
        <f t="shared" si="25"/>
        <v>0.08</v>
      </c>
      <c r="P100" s="274">
        <v>0</v>
      </c>
      <c r="Q100" s="275">
        <f t="shared" si="26"/>
        <v>0</v>
      </c>
      <c r="R100" s="142"/>
      <c r="S100" s="142" t="s">
        <v>181</v>
      </c>
      <c r="T100" s="142" t="s">
        <v>182</v>
      </c>
      <c r="U100" s="142">
        <v>0</v>
      </c>
      <c r="V100" s="142">
        <f t="shared" si="27"/>
        <v>0</v>
      </c>
      <c r="W100" s="142"/>
      <c r="X100" s="142" t="s">
        <v>101</v>
      </c>
      <c r="Y100" s="140"/>
      <c r="Z100" s="140"/>
      <c r="AA100" s="140"/>
      <c r="AB100" s="140"/>
      <c r="AC100" s="140"/>
      <c r="AD100" s="140"/>
      <c r="AE100" s="140"/>
      <c r="AF100" s="140"/>
      <c r="AG100" s="140" t="s">
        <v>135</v>
      </c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268">
        <v>77</v>
      </c>
      <c r="B101" s="269" t="s">
        <v>268</v>
      </c>
      <c r="C101" s="289" t="s">
        <v>327</v>
      </c>
      <c r="D101" s="290" t="s">
        <v>159</v>
      </c>
      <c r="E101" s="272">
        <v>2</v>
      </c>
      <c r="F101" s="145"/>
      <c r="G101" s="274">
        <f t="shared" si="21"/>
        <v>0</v>
      </c>
      <c r="H101" s="273"/>
      <c r="I101" s="274">
        <f t="shared" si="22"/>
        <v>0</v>
      </c>
      <c r="J101" s="273"/>
      <c r="K101" s="274">
        <f t="shared" si="23"/>
        <v>0</v>
      </c>
      <c r="L101" s="274">
        <v>21</v>
      </c>
      <c r="M101" s="274">
        <f t="shared" si="24"/>
        <v>0</v>
      </c>
      <c r="N101" s="274">
        <v>5.8E-4</v>
      </c>
      <c r="O101" s="274">
        <f t="shared" si="25"/>
        <v>0</v>
      </c>
      <c r="P101" s="274">
        <v>0</v>
      </c>
      <c r="Q101" s="275">
        <f t="shared" si="26"/>
        <v>0</v>
      </c>
      <c r="R101" s="142"/>
      <c r="S101" s="142" t="s">
        <v>133</v>
      </c>
      <c r="T101" s="142" t="s">
        <v>182</v>
      </c>
      <c r="U101" s="142">
        <v>0</v>
      </c>
      <c r="V101" s="142">
        <f t="shared" si="27"/>
        <v>0</v>
      </c>
      <c r="W101" s="142"/>
      <c r="X101" s="142" t="s">
        <v>101</v>
      </c>
      <c r="Y101" s="140"/>
      <c r="Z101" s="140"/>
      <c r="AA101" s="140"/>
      <c r="AB101" s="140"/>
      <c r="AC101" s="140"/>
      <c r="AD101" s="140"/>
      <c r="AE101" s="140"/>
      <c r="AF101" s="140"/>
      <c r="AG101" s="140" t="s">
        <v>135</v>
      </c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ht="22.5" outlineLevel="1" x14ac:dyDescent="0.2">
      <c r="A102" s="268">
        <v>78</v>
      </c>
      <c r="B102" s="269" t="s">
        <v>269</v>
      </c>
      <c r="C102" s="289" t="s">
        <v>328</v>
      </c>
      <c r="D102" s="290" t="s">
        <v>159</v>
      </c>
      <c r="E102" s="272">
        <v>1</v>
      </c>
      <c r="F102" s="145"/>
      <c r="G102" s="274">
        <f t="shared" si="21"/>
        <v>0</v>
      </c>
      <c r="H102" s="273"/>
      <c r="I102" s="274">
        <f t="shared" si="22"/>
        <v>0</v>
      </c>
      <c r="J102" s="273"/>
      <c r="K102" s="274">
        <f t="shared" si="23"/>
        <v>0</v>
      </c>
      <c r="L102" s="274">
        <v>21</v>
      </c>
      <c r="M102" s="274">
        <f t="shared" si="24"/>
        <v>0</v>
      </c>
      <c r="N102" s="274">
        <v>2.5000000000000001E-4</v>
      </c>
      <c r="O102" s="274">
        <f t="shared" si="25"/>
        <v>0</v>
      </c>
      <c r="P102" s="274">
        <v>0</v>
      </c>
      <c r="Q102" s="275">
        <f t="shared" si="26"/>
        <v>0</v>
      </c>
      <c r="R102" s="142"/>
      <c r="S102" s="142" t="s">
        <v>108</v>
      </c>
      <c r="T102" s="142" t="s">
        <v>108</v>
      </c>
      <c r="U102" s="142">
        <v>0</v>
      </c>
      <c r="V102" s="142">
        <f t="shared" si="27"/>
        <v>0</v>
      </c>
      <c r="W102" s="142"/>
      <c r="X102" s="142" t="s">
        <v>101</v>
      </c>
      <c r="Y102" s="140"/>
      <c r="Z102" s="140"/>
      <c r="AA102" s="140"/>
      <c r="AB102" s="140"/>
      <c r="AC102" s="140"/>
      <c r="AD102" s="140"/>
      <c r="AE102" s="140"/>
      <c r="AF102" s="140"/>
      <c r="AG102" s="140" t="s">
        <v>135</v>
      </c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268">
        <v>79</v>
      </c>
      <c r="B103" s="269" t="s">
        <v>270</v>
      </c>
      <c r="C103" s="270" t="s">
        <v>271</v>
      </c>
      <c r="D103" s="271" t="s">
        <v>159</v>
      </c>
      <c r="E103" s="272">
        <v>2</v>
      </c>
      <c r="F103" s="145"/>
      <c r="G103" s="274">
        <f t="shared" si="21"/>
        <v>0</v>
      </c>
      <c r="H103" s="273"/>
      <c r="I103" s="274">
        <f t="shared" si="22"/>
        <v>0</v>
      </c>
      <c r="J103" s="273"/>
      <c r="K103" s="274">
        <f t="shared" si="23"/>
        <v>0</v>
      </c>
      <c r="L103" s="274">
        <v>21</v>
      </c>
      <c r="M103" s="274">
        <f t="shared" si="24"/>
        <v>0</v>
      </c>
      <c r="N103" s="274">
        <v>9.5E-4</v>
      </c>
      <c r="O103" s="274">
        <f t="shared" si="25"/>
        <v>0</v>
      </c>
      <c r="P103" s="274">
        <v>0</v>
      </c>
      <c r="Q103" s="275">
        <f t="shared" si="26"/>
        <v>0</v>
      </c>
      <c r="R103" s="142"/>
      <c r="S103" s="142" t="s">
        <v>108</v>
      </c>
      <c r="T103" s="142" t="s">
        <v>108</v>
      </c>
      <c r="U103" s="142">
        <v>0</v>
      </c>
      <c r="V103" s="142">
        <f t="shared" si="27"/>
        <v>0</v>
      </c>
      <c r="W103" s="142"/>
      <c r="X103" s="142" t="s">
        <v>101</v>
      </c>
      <c r="Y103" s="140"/>
      <c r="Z103" s="140"/>
      <c r="AA103" s="140"/>
      <c r="AB103" s="140"/>
      <c r="AC103" s="140"/>
      <c r="AD103" s="140"/>
      <c r="AE103" s="140"/>
      <c r="AF103" s="140"/>
      <c r="AG103" s="140" t="s">
        <v>135</v>
      </c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ht="22.5" outlineLevel="1" x14ac:dyDescent="0.2">
      <c r="A104" s="268">
        <v>80</v>
      </c>
      <c r="B104" s="269" t="s">
        <v>272</v>
      </c>
      <c r="C104" s="289" t="s">
        <v>330</v>
      </c>
      <c r="D104" s="290" t="s">
        <v>159</v>
      </c>
      <c r="E104" s="272">
        <v>48</v>
      </c>
      <c r="F104" s="145"/>
      <c r="G104" s="274">
        <f t="shared" si="21"/>
        <v>0</v>
      </c>
      <c r="H104" s="273"/>
      <c r="I104" s="274">
        <f t="shared" si="22"/>
        <v>0</v>
      </c>
      <c r="J104" s="273"/>
      <c r="K104" s="274">
        <f t="shared" si="23"/>
        <v>0</v>
      </c>
      <c r="L104" s="274">
        <v>21</v>
      </c>
      <c r="M104" s="274">
        <f t="shared" si="24"/>
        <v>0</v>
      </c>
      <c r="N104" s="274">
        <v>3.8000000000000002E-4</v>
      </c>
      <c r="O104" s="274">
        <f t="shared" si="25"/>
        <v>0.02</v>
      </c>
      <c r="P104" s="274">
        <v>0</v>
      </c>
      <c r="Q104" s="275">
        <f t="shared" si="26"/>
        <v>0</v>
      </c>
      <c r="R104" s="142"/>
      <c r="S104" s="142" t="s">
        <v>108</v>
      </c>
      <c r="T104" s="142" t="s">
        <v>182</v>
      </c>
      <c r="U104" s="142">
        <v>0</v>
      </c>
      <c r="V104" s="142">
        <f t="shared" si="27"/>
        <v>0</v>
      </c>
      <c r="W104" s="142"/>
      <c r="X104" s="142" t="s">
        <v>101</v>
      </c>
      <c r="Y104" s="140"/>
      <c r="Z104" s="140"/>
      <c r="AA104" s="140"/>
      <c r="AB104" s="140"/>
      <c r="AC104" s="140"/>
      <c r="AD104" s="140"/>
      <c r="AE104" s="140"/>
      <c r="AF104" s="140"/>
      <c r="AG104" s="140" t="s">
        <v>135</v>
      </c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268">
        <v>81</v>
      </c>
      <c r="B105" s="269" t="s">
        <v>273</v>
      </c>
      <c r="C105" s="270" t="s">
        <v>274</v>
      </c>
      <c r="D105" s="271" t="s">
        <v>159</v>
      </c>
      <c r="E105" s="272">
        <v>2</v>
      </c>
      <c r="F105" s="145"/>
      <c r="G105" s="274">
        <f t="shared" si="21"/>
        <v>0</v>
      </c>
      <c r="H105" s="273"/>
      <c r="I105" s="274">
        <f t="shared" si="22"/>
        <v>0</v>
      </c>
      <c r="J105" s="273"/>
      <c r="K105" s="274">
        <f t="shared" si="23"/>
        <v>0</v>
      </c>
      <c r="L105" s="274">
        <v>21</v>
      </c>
      <c r="M105" s="274">
        <f t="shared" si="24"/>
        <v>0</v>
      </c>
      <c r="N105" s="274">
        <v>1.09E-3</v>
      </c>
      <c r="O105" s="274">
        <f t="shared" si="25"/>
        <v>0</v>
      </c>
      <c r="P105" s="274">
        <v>0</v>
      </c>
      <c r="Q105" s="275">
        <f t="shared" si="26"/>
        <v>0</v>
      </c>
      <c r="R105" s="142"/>
      <c r="S105" s="142" t="s">
        <v>133</v>
      </c>
      <c r="T105" s="142" t="s">
        <v>182</v>
      </c>
      <c r="U105" s="142">
        <v>0</v>
      </c>
      <c r="V105" s="142">
        <f t="shared" si="27"/>
        <v>0</v>
      </c>
      <c r="W105" s="142"/>
      <c r="X105" s="142" t="s">
        <v>101</v>
      </c>
      <c r="Y105" s="140"/>
      <c r="Z105" s="140"/>
      <c r="AA105" s="140"/>
      <c r="AB105" s="140"/>
      <c r="AC105" s="140"/>
      <c r="AD105" s="140"/>
      <c r="AE105" s="140"/>
      <c r="AF105" s="140"/>
      <c r="AG105" s="140" t="s">
        <v>135</v>
      </c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268">
        <v>82</v>
      </c>
      <c r="B106" s="269" t="s">
        <v>275</v>
      </c>
      <c r="C106" s="270" t="s">
        <v>276</v>
      </c>
      <c r="D106" s="271" t="s">
        <v>159</v>
      </c>
      <c r="E106" s="272">
        <v>2</v>
      </c>
      <c r="F106" s="145"/>
      <c r="G106" s="274">
        <f t="shared" si="21"/>
        <v>0</v>
      </c>
      <c r="H106" s="273"/>
      <c r="I106" s="274">
        <f t="shared" si="22"/>
        <v>0</v>
      </c>
      <c r="J106" s="273"/>
      <c r="K106" s="274">
        <f t="shared" si="23"/>
        <v>0</v>
      </c>
      <c r="L106" s="274">
        <v>21</v>
      </c>
      <c r="M106" s="274">
        <f t="shared" si="24"/>
        <v>0</v>
      </c>
      <c r="N106" s="274">
        <v>1.09E-3</v>
      </c>
      <c r="O106" s="274">
        <f t="shared" si="25"/>
        <v>0</v>
      </c>
      <c r="P106" s="274">
        <v>0</v>
      </c>
      <c r="Q106" s="275">
        <f t="shared" si="26"/>
        <v>0</v>
      </c>
      <c r="R106" s="142"/>
      <c r="S106" s="142" t="s">
        <v>133</v>
      </c>
      <c r="T106" s="142" t="s">
        <v>134</v>
      </c>
      <c r="U106" s="142">
        <v>0</v>
      </c>
      <c r="V106" s="142">
        <f t="shared" si="27"/>
        <v>0</v>
      </c>
      <c r="W106" s="142"/>
      <c r="X106" s="142" t="s">
        <v>101</v>
      </c>
      <c r="Y106" s="140"/>
      <c r="Z106" s="140"/>
      <c r="AA106" s="140"/>
      <c r="AB106" s="140"/>
      <c r="AC106" s="140"/>
      <c r="AD106" s="140"/>
      <c r="AE106" s="140"/>
      <c r="AF106" s="140"/>
      <c r="AG106" s="140" t="s">
        <v>135</v>
      </c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ht="22.5" outlineLevel="1" x14ac:dyDescent="0.2">
      <c r="A107" s="268">
        <v>83</v>
      </c>
      <c r="B107" s="269" t="s">
        <v>277</v>
      </c>
      <c r="C107" s="289" t="s">
        <v>331</v>
      </c>
      <c r="D107" s="290" t="s">
        <v>159</v>
      </c>
      <c r="E107" s="272">
        <v>17</v>
      </c>
      <c r="F107" s="145"/>
      <c r="G107" s="274">
        <f t="shared" si="21"/>
        <v>0</v>
      </c>
      <c r="H107" s="273"/>
      <c r="I107" s="274">
        <f t="shared" si="22"/>
        <v>0</v>
      </c>
      <c r="J107" s="273"/>
      <c r="K107" s="274">
        <f t="shared" si="23"/>
        <v>0</v>
      </c>
      <c r="L107" s="274">
        <v>21</v>
      </c>
      <c r="M107" s="274">
        <f t="shared" si="24"/>
        <v>0</v>
      </c>
      <c r="N107" s="274">
        <v>1.8400000000000001E-3</v>
      </c>
      <c r="O107" s="274">
        <f t="shared" si="25"/>
        <v>0.03</v>
      </c>
      <c r="P107" s="274">
        <v>0</v>
      </c>
      <c r="Q107" s="275">
        <f t="shared" si="26"/>
        <v>0</v>
      </c>
      <c r="R107" s="142"/>
      <c r="S107" s="142" t="s">
        <v>133</v>
      </c>
      <c r="T107" s="142" t="s">
        <v>134</v>
      </c>
      <c r="U107" s="142">
        <v>0</v>
      </c>
      <c r="V107" s="142">
        <f t="shared" si="27"/>
        <v>0</v>
      </c>
      <c r="W107" s="142"/>
      <c r="X107" s="142" t="s">
        <v>101</v>
      </c>
      <c r="Y107" s="140"/>
      <c r="Z107" s="140"/>
      <c r="AA107" s="140"/>
      <c r="AB107" s="140"/>
      <c r="AC107" s="140"/>
      <c r="AD107" s="140"/>
      <c r="AE107" s="140"/>
      <c r="AF107" s="140"/>
      <c r="AG107" s="140" t="s">
        <v>135</v>
      </c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268">
        <v>84</v>
      </c>
      <c r="B108" s="269" t="s">
        <v>278</v>
      </c>
      <c r="C108" s="270" t="s">
        <v>279</v>
      </c>
      <c r="D108" s="271" t="s">
        <v>159</v>
      </c>
      <c r="E108" s="272">
        <v>1</v>
      </c>
      <c r="F108" s="145"/>
      <c r="G108" s="274">
        <f t="shared" si="21"/>
        <v>0</v>
      </c>
      <c r="H108" s="273"/>
      <c r="I108" s="274">
        <f t="shared" si="22"/>
        <v>0</v>
      </c>
      <c r="J108" s="273"/>
      <c r="K108" s="274">
        <f t="shared" si="23"/>
        <v>0</v>
      </c>
      <c r="L108" s="274">
        <v>21</v>
      </c>
      <c r="M108" s="274">
        <f t="shared" si="24"/>
        <v>0</v>
      </c>
      <c r="N108" s="274">
        <v>1.64E-3</v>
      </c>
      <c r="O108" s="274">
        <f t="shared" si="25"/>
        <v>0</v>
      </c>
      <c r="P108" s="274">
        <v>0</v>
      </c>
      <c r="Q108" s="275">
        <f t="shared" si="26"/>
        <v>0</v>
      </c>
      <c r="R108" s="142"/>
      <c r="S108" s="142" t="s">
        <v>108</v>
      </c>
      <c r="T108" s="142" t="s">
        <v>108</v>
      </c>
      <c r="U108" s="142">
        <v>0</v>
      </c>
      <c r="V108" s="142">
        <f t="shared" si="27"/>
        <v>0</v>
      </c>
      <c r="W108" s="142"/>
      <c r="X108" s="142" t="s">
        <v>101</v>
      </c>
      <c r="Y108" s="140"/>
      <c r="Z108" s="140"/>
      <c r="AA108" s="140"/>
      <c r="AB108" s="140"/>
      <c r="AC108" s="140"/>
      <c r="AD108" s="140"/>
      <c r="AE108" s="140"/>
      <c r="AF108" s="140"/>
      <c r="AG108" s="140" t="s">
        <v>135</v>
      </c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268">
        <v>85</v>
      </c>
      <c r="B109" s="269" t="s">
        <v>280</v>
      </c>
      <c r="C109" s="270" t="s">
        <v>281</v>
      </c>
      <c r="D109" s="271" t="s">
        <v>159</v>
      </c>
      <c r="E109" s="272">
        <v>2</v>
      </c>
      <c r="F109" s="145"/>
      <c r="G109" s="274">
        <f t="shared" si="21"/>
        <v>0</v>
      </c>
      <c r="H109" s="273"/>
      <c r="I109" s="274">
        <f t="shared" si="22"/>
        <v>0</v>
      </c>
      <c r="J109" s="273"/>
      <c r="K109" s="274">
        <f t="shared" si="23"/>
        <v>0</v>
      </c>
      <c r="L109" s="274">
        <v>21</v>
      </c>
      <c r="M109" s="274">
        <f t="shared" si="24"/>
        <v>0</v>
      </c>
      <c r="N109" s="274">
        <v>1.72E-3</v>
      </c>
      <c r="O109" s="274">
        <f t="shared" si="25"/>
        <v>0</v>
      </c>
      <c r="P109" s="274">
        <v>0</v>
      </c>
      <c r="Q109" s="275">
        <f t="shared" si="26"/>
        <v>0</v>
      </c>
      <c r="R109" s="142"/>
      <c r="S109" s="142" t="s">
        <v>108</v>
      </c>
      <c r="T109" s="142" t="s">
        <v>108</v>
      </c>
      <c r="U109" s="142">
        <v>0</v>
      </c>
      <c r="V109" s="142">
        <f t="shared" si="27"/>
        <v>0</v>
      </c>
      <c r="W109" s="142"/>
      <c r="X109" s="142" t="s">
        <v>101</v>
      </c>
      <c r="Y109" s="140"/>
      <c r="Z109" s="140"/>
      <c r="AA109" s="140"/>
      <c r="AB109" s="140"/>
      <c r="AC109" s="140"/>
      <c r="AD109" s="140"/>
      <c r="AE109" s="140"/>
      <c r="AF109" s="140"/>
      <c r="AG109" s="140" t="s">
        <v>135</v>
      </c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ht="22.5" outlineLevel="1" x14ac:dyDescent="0.2">
      <c r="A110" s="268">
        <v>86</v>
      </c>
      <c r="B110" s="269" t="s">
        <v>282</v>
      </c>
      <c r="C110" s="289" t="s">
        <v>332</v>
      </c>
      <c r="D110" s="290" t="s">
        <v>159</v>
      </c>
      <c r="E110" s="272">
        <v>3</v>
      </c>
      <c r="F110" s="145"/>
      <c r="G110" s="274">
        <f t="shared" si="21"/>
        <v>0</v>
      </c>
      <c r="H110" s="273"/>
      <c r="I110" s="274">
        <f t="shared" si="22"/>
        <v>0</v>
      </c>
      <c r="J110" s="273"/>
      <c r="K110" s="274">
        <f t="shared" si="23"/>
        <v>0</v>
      </c>
      <c r="L110" s="274">
        <v>21</v>
      </c>
      <c r="M110" s="274">
        <f t="shared" si="24"/>
        <v>0</v>
      </c>
      <c r="N110" s="274">
        <v>3.0999999999999999E-3</v>
      </c>
      <c r="O110" s="274">
        <f t="shared" si="25"/>
        <v>0.01</v>
      </c>
      <c r="P110" s="274">
        <v>0</v>
      </c>
      <c r="Q110" s="275">
        <f t="shared" si="26"/>
        <v>0</v>
      </c>
      <c r="R110" s="142"/>
      <c r="S110" s="142" t="s">
        <v>133</v>
      </c>
      <c r="T110" s="142" t="s">
        <v>134</v>
      </c>
      <c r="U110" s="142">
        <v>0</v>
      </c>
      <c r="V110" s="142">
        <f t="shared" si="27"/>
        <v>0</v>
      </c>
      <c r="W110" s="142"/>
      <c r="X110" s="142" t="s">
        <v>101</v>
      </c>
      <c r="Y110" s="140"/>
      <c r="Z110" s="140"/>
      <c r="AA110" s="140"/>
      <c r="AB110" s="140"/>
      <c r="AC110" s="140"/>
      <c r="AD110" s="140"/>
      <c r="AE110" s="140"/>
      <c r="AF110" s="140"/>
      <c r="AG110" s="140" t="s">
        <v>135</v>
      </c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outlineLevel="1" x14ac:dyDescent="0.2">
      <c r="A111" s="268">
        <v>87</v>
      </c>
      <c r="B111" s="269" t="s">
        <v>283</v>
      </c>
      <c r="C111" s="289" t="s">
        <v>284</v>
      </c>
      <c r="D111" s="271" t="s">
        <v>159</v>
      </c>
      <c r="E111" s="272">
        <v>2</v>
      </c>
      <c r="F111" s="145"/>
      <c r="G111" s="274">
        <f t="shared" si="21"/>
        <v>0</v>
      </c>
      <c r="H111" s="273"/>
      <c r="I111" s="274">
        <f t="shared" si="22"/>
        <v>0</v>
      </c>
      <c r="J111" s="273"/>
      <c r="K111" s="274">
        <f t="shared" si="23"/>
        <v>0</v>
      </c>
      <c r="L111" s="274">
        <v>21</v>
      </c>
      <c r="M111" s="274">
        <f t="shared" si="24"/>
        <v>0</v>
      </c>
      <c r="N111" s="274">
        <v>2.0000000000000002E-5</v>
      </c>
      <c r="O111" s="274">
        <f t="shared" si="25"/>
        <v>0</v>
      </c>
      <c r="P111" s="274">
        <v>0</v>
      </c>
      <c r="Q111" s="275">
        <f t="shared" si="26"/>
        <v>0</v>
      </c>
      <c r="R111" s="142"/>
      <c r="S111" s="142" t="s">
        <v>108</v>
      </c>
      <c r="T111" s="142" t="s">
        <v>108</v>
      </c>
      <c r="U111" s="142">
        <v>0</v>
      </c>
      <c r="V111" s="142">
        <f t="shared" si="27"/>
        <v>0</v>
      </c>
      <c r="W111" s="142"/>
      <c r="X111" s="142" t="s">
        <v>101</v>
      </c>
      <c r="Y111" s="140"/>
      <c r="Z111" s="140"/>
      <c r="AA111" s="140"/>
      <c r="AB111" s="140"/>
      <c r="AC111" s="140"/>
      <c r="AD111" s="140"/>
      <c r="AE111" s="140"/>
      <c r="AF111" s="140"/>
      <c r="AG111" s="140" t="s">
        <v>135</v>
      </c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268">
        <v>88</v>
      </c>
      <c r="B112" s="269" t="s">
        <v>285</v>
      </c>
      <c r="C112" s="270" t="s">
        <v>286</v>
      </c>
      <c r="D112" s="271" t="s">
        <v>159</v>
      </c>
      <c r="E112" s="272">
        <v>2</v>
      </c>
      <c r="F112" s="145"/>
      <c r="G112" s="274">
        <f t="shared" si="21"/>
        <v>0</v>
      </c>
      <c r="H112" s="273"/>
      <c r="I112" s="274">
        <f t="shared" si="22"/>
        <v>0</v>
      </c>
      <c r="J112" s="273"/>
      <c r="K112" s="274">
        <f t="shared" si="23"/>
        <v>0</v>
      </c>
      <c r="L112" s="274">
        <v>21</v>
      </c>
      <c r="M112" s="274">
        <f t="shared" si="24"/>
        <v>0</v>
      </c>
      <c r="N112" s="274">
        <v>1.6000000000000001E-4</v>
      </c>
      <c r="O112" s="274">
        <f t="shared" si="25"/>
        <v>0</v>
      </c>
      <c r="P112" s="274">
        <v>0</v>
      </c>
      <c r="Q112" s="275">
        <f t="shared" si="26"/>
        <v>0</v>
      </c>
      <c r="R112" s="142"/>
      <c r="S112" s="142" t="s">
        <v>133</v>
      </c>
      <c r="T112" s="142" t="s">
        <v>134</v>
      </c>
      <c r="U112" s="142">
        <v>0</v>
      </c>
      <c r="V112" s="142">
        <f t="shared" si="27"/>
        <v>0</v>
      </c>
      <c r="W112" s="142"/>
      <c r="X112" s="142" t="s">
        <v>101</v>
      </c>
      <c r="Y112" s="140"/>
      <c r="Z112" s="140"/>
      <c r="AA112" s="140"/>
      <c r="AB112" s="140"/>
      <c r="AC112" s="140"/>
      <c r="AD112" s="140"/>
      <c r="AE112" s="140"/>
      <c r="AF112" s="140"/>
      <c r="AG112" s="140" t="s">
        <v>135</v>
      </c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268">
        <v>89</v>
      </c>
      <c r="B113" s="269" t="s">
        <v>287</v>
      </c>
      <c r="C113" s="270" t="s">
        <v>288</v>
      </c>
      <c r="D113" s="271" t="s">
        <v>159</v>
      </c>
      <c r="E113" s="272">
        <v>1</v>
      </c>
      <c r="F113" s="145"/>
      <c r="G113" s="274">
        <f t="shared" si="21"/>
        <v>0</v>
      </c>
      <c r="H113" s="273"/>
      <c r="I113" s="274">
        <f t="shared" si="22"/>
        <v>0</v>
      </c>
      <c r="J113" s="273"/>
      <c r="K113" s="274">
        <f t="shared" si="23"/>
        <v>0</v>
      </c>
      <c r="L113" s="274">
        <v>21</v>
      </c>
      <c r="M113" s="274">
        <f t="shared" si="24"/>
        <v>0</v>
      </c>
      <c r="N113" s="274">
        <v>1.8000000000000001E-4</v>
      </c>
      <c r="O113" s="274">
        <f t="shared" si="25"/>
        <v>0</v>
      </c>
      <c r="P113" s="274">
        <v>0</v>
      </c>
      <c r="Q113" s="275">
        <f t="shared" si="26"/>
        <v>0</v>
      </c>
      <c r="R113" s="142"/>
      <c r="S113" s="142" t="s">
        <v>108</v>
      </c>
      <c r="T113" s="142" t="s">
        <v>108</v>
      </c>
      <c r="U113" s="142">
        <v>0</v>
      </c>
      <c r="V113" s="142">
        <f t="shared" si="27"/>
        <v>0</v>
      </c>
      <c r="W113" s="142"/>
      <c r="X113" s="142" t="s">
        <v>101</v>
      </c>
      <c r="Y113" s="140"/>
      <c r="Z113" s="140"/>
      <c r="AA113" s="140"/>
      <c r="AB113" s="140"/>
      <c r="AC113" s="140"/>
      <c r="AD113" s="140"/>
      <c r="AE113" s="140"/>
      <c r="AF113" s="140"/>
      <c r="AG113" s="140" t="s">
        <v>135</v>
      </c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ht="22.5" outlineLevel="1" x14ac:dyDescent="0.2">
      <c r="A114" s="268">
        <v>90</v>
      </c>
      <c r="B114" s="269" t="s">
        <v>289</v>
      </c>
      <c r="C114" s="270" t="s">
        <v>290</v>
      </c>
      <c r="D114" s="271" t="s">
        <v>159</v>
      </c>
      <c r="E114" s="272">
        <v>2</v>
      </c>
      <c r="F114" s="145"/>
      <c r="G114" s="274">
        <f t="shared" si="21"/>
        <v>0</v>
      </c>
      <c r="H114" s="273"/>
      <c r="I114" s="274">
        <f t="shared" si="22"/>
        <v>0</v>
      </c>
      <c r="J114" s="273"/>
      <c r="K114" s="274">
        <f t="shared" si="23"/>
        <v>0</v>
      </c>
      <c r="L114" s="274">
        <v>21</v>
      </c>
      <c r="M114" s="274">
        <f t="shared" si="24"/>
        <v>0</v>
      </c>
      <c r="N114" s="274">
        <v>1.07E-3</v>
      </c>
      <c r="O114" s="274">
        <f t="shared" si="25"/>
        <v>0</v>
      </c>
      <c r="P114" s="274">
        <v>0</v>
      </c>
      <c r="Q114" s="275">
        <f t="shared" si="26"/>
        <v>0</v>
      </c>
      <c r="R114" s="142"/>
      <c r="S114" s="142" t="s">
        <v>108</v>
      </c>
      <c r="T114" s="142" t="s">
        <v>108</v>
      </c>
      <c r="U114" s="142">
        <v>0</v>
      </c>
      <c r="V114" s="142">
        <f t="shared" si="27"/>
        <v>0</v>
      </c>
      <c r="W114" s="142"/>
      <c r="X114" s="142" t="s">
        <v>101</v>
      </c>
      <c r="Y114" s="140"/>
      <c r="Z114" s="140"/>
      <c r="AA114" s="140"/>
      <c r="AB114" s="140"/>
      <c r="AC114" s="140"/>
      <c r="AD114" s="140"/>
      <c r="AE114" s="140"/>
      <c r="AF114" s="140"/>
      <c r="AG114" s="140" t="s">
        <v>135</v>
      </c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268">
        <v>91</v>
      </c>
      <c r="B115" s="269" t="s">
        <v>291</v>
      </c>
      <c r="C115" s="270" t="s">
        <v>292</v>
      </c>
      <c r="D115" s="271" t="s">
        <v>159</v>
      </c>
      <c r="E115" s="272">
        <v>17</v>
      </c>
      <c r="F115" s="145"/>
      <c r="G115" s="274">
        <f t="shared" si="21"/>
        <v>0</v>
      </c>
      <c r="H115" s="273"/>
      <c r="I115" s="274">
        <f t="shared" si="22"/>
        <v>0</v>
      </c>
      <c r="J115" s="273"/>
      <c r="K115" s="274">
        <f t="shared" si="23"/>
        <v>0</v>
      </c>
      <c r="L115" s="274">
        <v>21</v>
      </c>
      <c r="M115" s="274">
        <f t="shared" si="24"/>
        <v>0</v>
      </c>
      <c r="N115" s="274">
        <v>2.5000000000000001E-4</v>
      </c>
      <c r="O115" s="274">
        <f t="shared" si="25"/>
        <v>0</v>
      </c>
      <c r="P115" s="274">
        <v>0</v>
      </c>
      <c r="Q115" s="275">
        <f t="shared" si="26"/>
        <v>0</v>
      </c>
      <c r="R115" s="142"/>
      <c r="S115" s="142" t="s">
        <v>108</v>
      </c>
      <c r="T115" s="142" t="s">
        <v>108</v>
      </c>
      <c r="U115" s="142">
        <v>0</v>
      </c>
      <c r="V115" s="142">
        <f t="shared" si="27"/>
        <v>0</v>
      </c>
      <c r="W115" s="142"/>
      <c r="X115" s="142" t="s">
        <v>101</v>
      </c>
      <c r="Y115" s="140"/>
      <c r="Z115" s="140"/>
      <c r="AA115" s="140"/>
      <c r="AB115" s="140"/>
      <c r="AC115" s="140"/>
      <c r="AD115" s="140"/>
      <c r="AE115" s="140"/>
      <c r="AF115" s="140"/>
      <c r="AG115" s="140" t="s">
        <v>135</v>
      </c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268">
        <v>92</v>
      </c>
      <c r="B116" s="269" t="s">
        <v>293</v>
      </c>
      <c r="C116" s="270" t="s">
        <v>294</v>
      </c>
      <c r="D116" s="271" t="s">
        <v>159</v>
      </c>
      <c r="E116" s="272">
        <v>6</v>
      </c>
      <c r="F116" s="145"/>
      <c r="G116" s="274">
        <f t="shared" si="21"/>
        <v>0</v>
      </c>
      <c r="H116" s="273"/>
      <c r="I116" s="274">
        <f t="shared" si="22"/>
        <v>0</v>
      </c>
      <c r="J116" s="273"/>
      <c r="K116" s="274">
        <f t="shared" si="23"/>
        <v>0</v>
      </c>
      <c r="L116" s="274">
        <v>21</v>
      </c>
      <c r="M116" s="274">
        <f t="shared" si="24"/>
        <v>0</v>
      </c>
      <c r="N116" s="274">
        <v>5.0000000000000001E-4</v>
      </c>
      <c r="O116" s="274">
        <f t="shared" si="25"/>
        <v>0</v>
      </c>
      <c r="P116" s="274">
        <v>0</v>
      </c>
      <c r="Q116" s="275">
        <f t="shared" si="26"/>
        <v>0</v>
      </c>
      <c r="R116" s="142"/>
      <c r="S116" s="142" t="s">
        <v>108</v>
      </c>
      <c r="T116" s="142" t="s">
        <v>108</v>
      </c>
      <c r="U116" s="142">
        <v>0</v>
      </c>
      <c r="V116" s="142">
        <f t="shared" si="27"/>
        <v>0</v>
      </c>
      <c r="W116" s="142"/>
      <c r="X116" s="142" t="s">
        <v>101</v>
      </c>
      <c r="Y116" s="140"/>
      <c r="Z116" s="140"/>
      <c r="AA116" s="140"/>
      <c r="AB116" s="140"/>
      <c r="AC116" s="140"/>
      <c r="AD116" s="140"/>
      <c r="AE116" s="140"/>
      <c r="AF116" s="140"/>
      <c r="AG116" s="140" t="s">
        <v>135</v>
      </c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ht="22.5" outlineLevel="1" x14ac:dyDescent="0.2">
      <c r="A117" s="268">
        <v>93</v>
      </c>
      <c r="B117" s="269" t="s">
        <v>295</v>
      </c>
      <c r="C117" s="270" t="s">
        <v>296</v>
      </c>
      <c r="D117" s="271" t="s">
        <v>0</v>
      </c>
      <c r="E117" s="272">
        <v>5555.8824000000004</v>
      </c>
      <c r="F117" s="145"/>
      <c r="G117" s="274">
        <f t="shared" si="21"/>
        <v>0</v>
      </c>
      <c r="H117" s="273"/>
      <c r="I117" s="274">
        <f t="shared" si="22"/>
        <v>0</v>
      </c>
      <c r="J117" s="273"/>
      <c r="K117" s="274">
        <f t="shared" si="23"/>
        <v>0</v>
      </c>
      <c r="L117" s="274">
        <v>21</v>
      </c>
      <c r="M117" s="274">
        <f t="shared" si="24"/>
        <v>0</v>
      </c>
      <c r="N117" s="274">
        <v>0</v>
      </c>
      <c r="O117" s="274">
        <f t="shared" si="25"/>
        <v>0</v>
      </c>
      <c r="P117" s="274">
        <v>0</v>
      </c>
      <c r="Q117" s="275">
        <f t="shared" si="26"/>
        <v>0</v>
      </c>
      <c r="R117" s="142"/>
      <c r="S117" s="142" t="s">
        <v>108</v>
      </c>
      <c r="T117" s="142" t="s">
        <v>108</v>
      </c>
      <c r="U117" s="142">
        <v>0</v>
      </c>
      <c r="V117" s="142">
        <f t="shared" si="27"/>
        <v>0</v>
      </c>
      <c r="W117" s="142"/>
      <c r="X117" s="142" t="s">
        <v>101</v>
      </c>
      <c r="Y117" s="140"/>
      <c r="Z117" s="140"/>
      <c r="AA117" s="140"/>
      <c r="AB117" s="140"/>
      <c r="AC117" s="140"/>
      <c r="AD117" s="140"/>
      <c r="AE117" s="140"/>
      <c r="AF117" s="140"/>
      <c r="AG117" s="140" t="s">
        <v>297</v>
      </c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268">
        <v>94</v>
      </c>
      <c r="B118" s="269" t="s">
        <v>298</v>
      </c>
      <c r="C118" s="270" t="s">
        <v>299</v>
      </c>
      <c r="D118" s="271" t="s">
        <v>159</v>
      </c>
      <c r="E118" s="272">
        <v>1</v>
      </c>
      <c r="F118" s="145"/>
      <c r="G118" s="274">
        <f t="shared" si="21"/>
        <v>0</v>
      </c>
      <c r="H118" s="273"/>
      <c r="I118" s="274">
        <f t="shared" si="22"/>
        <v>0</v>
      </c>
      <c r="J118" s="273"/>
      <c r="K118" s="274">
        <f t="shared" si="23"/>
        <v>0</v>
      </c>
      <c r="L118" s="274">
        <v>21</v>
      </c>
      <c r="M118" s="274">
        <f t="shared" si="24"/>
        <v>0</v>
      </c>
      <c r="N118" s="274">
        <v>6.4999999999999997E-3</v>
      </c>
      <c r="O118" s="274">
        <f t="shared" si="25"/>
        <v>0.01</v>
      </c>
      <c r="P118" s="274">
        <v>0</v>
      </c>
      <c r="Q118" s="275">
        <f t="shared" si="26"/>
        <v>0</v>
      </c>
      <c r="R118" s="142" t="s">
        <v>123</v>
      </c>
      <c r="S118" s="142" t="s">
        <v>108</v>
      </c>
      <c r="T118" s="142" t="s">
        <v>108</v>
      </c>
      <c r="U118" s="142">
        <v>0</v>
      </c>
      <c r="V118" s="142">
        <f t="shared" si="27"/>
        <v>0</v>
      </c>
      <c r="W118" s="142"/>
      <c r="X118" s="142" t="s">
        <v>125</v>
      </c>
      <c r="Y118" s="140"/>
      <c r="Z118" s="140"/>
      <c r="AA118" s="140"/>
      <c r="AB118" s="140"/>
      <c r="AC118" s="140"/>
      <c r="AD118" s="140"/>
      <c r="AE118" s="140"/>
      <c r="AF118" s="140"/>
      <c r="AG118" s="140" t="s">
        <v>300</v>
      </c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254">
        <v>95</v>
      </c>
      <c r="B119" s="255" t="s">
        <v>301</v>
      </c>
      <c r="C119" s="256" t="s">
        <v>302</v>
      </c>
      <c r="D119" s="257" t="s">
        <v>159</v>
      </c>
      <c r="E119" s="258">
        <v>17</v>
      </c>
      <c r="F119" s="144"/>
      <c r="G119" s="260">
        <f t="shared" si="21"/>
        <v>0</v>
      </c>
      <c r="H119" s="259"/>
      <c r="I119" s="260">
        <f t="shared" si="22"/>
        <v>0</v>
      </c>
      <c r="J119" s="259"/>
      <c r="K119" s="260">
        <f t="shared" si="23"/>
        <v>0</v>
      </c>
      <c r="L119" s="260">
        <v>21</v>
      </c>
      <c r="M119" s="260">
        <f t="shared" si="24"/>
        <v>0</v>
      </c>
      <c r="N119" s="260">
        <v>4.7000000000000002E-3</v>
      </c>
      <c r="O119" s="260">
        <f t="shared" si="25"/>
        <v>0.08</v>
      </c>
      <c r="P119" s="260">
        <v>0</v>
      </c>
      <c r="Q119" s="261">
        <f t="shared" si="26"/>
        <v>0</v>
      </c>
      <c r="R119" s="142" t="s">
        <v>123</v>
      </c>
      <c r="S119" s="142" t="s">
        <v>108</v>
      </c>
      <c r="T119" s="142" t="s">
        <v>108</v>
      </c>
      <c r="U119" s="142">
        <v>0</v>
      </c>
      <c r="V119" s="142">
        <f t="shared" si="27"/>
        <v>0</v>
      </c>
      <c r="W119" s="142"/>
      <c r="X119" s="142" t="s">
        <v>125</v>
      </c>
      <c r="Y119" s="140"/>
      <c r="Z119" s="140"/>
      <c r="AA119" s="140"/>
      <c r="AB119" s="140"/>
      <c r="AC119" s="140"/>
      <c r="AD119" s="140"/>
      <c r="AE119" s="140"/>
      <c r="AF119" s="140"/>
      <c r="AG119" s="140" t="s">
        <v>300</v>
      </c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x14ac:dyDescent="0.2">
      <c r="A120" s="242"/>
      <c r="B120" s="243"/>
      <c r="C120" s="276"/>
      <c r="D120" s="244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3"/>
      <c r="S120" s="3"/>
      <c r="T120" s="3"/>
      <c r="U120" s="3"/>
      <c r="V120" s="3"/>
      <c r="W120" s="3"/>
      <c r="X120" s="3"/>
      <c r="AE120">
        <v>15</v>
      </c>
      <c r="AF120">
        <v>21</v>
      </c>
      <c r="AG120" t="s">
        <v>81</v>
      </c>
    </row>
    <row r="121" spans="1:60" x14ac:dyDescent="0.2">
      <c r="A121" s="277"/>
      <c r="B121" s="278" t="s">
        <v>31</v>
      </c>
      <c r="C121" s="279"/>
      <c r="D121" s="280"/>
      <c r="E121" s="281"/>
      <c r="F121" s="281"/>
      <c r="G121" s="282">
        <f>G8+G21+G24+G50+G85+G89</f>
        <v>0</v>
      </c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3"/>
      <c r="S121" s="3"/>
      <c r="T121" s="3"/>
      <c r="U121" s="3"/>
      <c r="V121" s="3"/>
      <c r="W121" s="3"/>
      <c r="X121" s="3"/>
      <c r="AE121">
        <f>SUMIF(L7:L119,AE120,G7:G119)</f>
        <v>0</v>
      </c>
      <c r="AF121">
        <f>SUMIF(L7:L119,AF120,G7:G119)</f>
        <v>0</v>
      </c>
      <c r="AG121" t="s">
        <v>303</v>
      </c>
    </row>
    <row r="122" spans="1:60" x14ac:dyDescent="0.2">
      <c r="A122" s="3"/>
      <c r="B122" s="4"/>
      <c r="C122" s="146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">
      <c r="A123" s="3"/>
      <c r="B123" s="4"/>
      <c r="C123" s="146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">
      <c r="A124" s="207" t="s">
        <v>304</v>
      </c>
      <c r="B124" s="207"/>
      <c r="C124" s="208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">
      <c r="A125" s="209"/>
      <c r="B125" s="210"/>
      <c r="C125" s="211"/>
      <c r="D125" s="210"/>
      <c r="E125" s="210"/>
      <c r="F125" s="210"/>
      <c r="G125" s="212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G125" t="s">
        <v>305</v>
      </c>
    </row>
    <row r="126" spans="1:60" x14ac:dyDescent="0.2">
      <c r="A126" s="213"/>
      <c r="B126" s="214"/>
      <c r="C126" s="215"/>
      <c r="D126" s="214"/>
      <c r="E126" s="214"/>
      <c r="F126" s="214"/>
      <c r="G126" s="216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213"/>
      <c r="B127" s="214"/>
      <c r="C127" s="215"/>
      <c r="D127" s="214"/>
      <c r="E127" s="214"/>
      <c r="F127" s="214"/>
      <c r="G127" s="216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13"/>
      <c r="B128" s="214"/>
      <c r="C128" s="215"/>
      <c r="D128" s="214"/>
      <c r="E128" s="214"/>
      <c r="F128" s="214"/>
      <c r="G128" s="216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217"/>
      <c r="B129" s="218"/>
      <c r="C129" s="219"/>
      <c r="D129" s="218"/>
      <c r="E129" s="218"/>
      <c r="F129" s="218"/>
      <c r="G129" s="220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3"/>
      <c r="B130" s="4"/>
      <c r="C130" s="146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C131" s="147"/>
      <c r="D131" s="10"/>
      <c r="AG131" t="s">
        <v>306</v>
      </c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aWGH9XYoLGCD9dd1Ex0GW71qXoJFMTt2zWdodZcS5n+5JP5zNXkzu3tzZi1PsE/lTMksf3brgMNLps9c2aJtA==" saltValue="/Mgy9bC8prseYSEdas8npA==" spinCount="100000" sheet="1" objects="1" scenarios="1"/>
  <mergeCells count="8">
    <mergeCell ref="A125:G129"/>
    <mergeCell ref="M2:Q2"/>
    <mergeCell ref="M3:Q3"/>
    <mergeCell ref="A1:G1"/>
    <mergeCell ref="C2:G2"/>
    <mergeCell ref="C3:G3"/>
    <mergeCell ref="C4:G4"/>
    <mergeCell ref="A124:C1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ZT 01 ZT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ZT 01 ZT Pol'!Názvy_tisku</vt:lpstr>
      <vt:lpstr>oadresa</vt:lpstr>
      <vt:lpstr>Stavba!Objednatel</vt:lpstr>
      <vt:lpstr>Stavba!Objekt</vt:lpstr>
      <vt:lpstr>'01 ZT 01 ZT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PC</cp:lastModifiedBy>
  <cp:lastPrinted>2019-03-19T12:27:02Z</cp:lastPrinted>
  <dcterms:created xsi:type="dcterms:W3CDTF">2009-04-08T07:15:50Z</dcterms:created>
  <dcterms:modified xsi:type="dcterms:W3CDTF">2020-05-14T06:56:27Z</dcterms:modified>
</cp:coreProperties>
</file>